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506" windowWidth="10605" windowHeight="8355" activeTab="1"/>
  </bookViews>
  <sheets>
    <sheet name="титул" sheetId="1" r:id="rId1"/>
    <sheet name="план" sheetId="2" r:id="rId2"/>
    <sheet name="план (2)" sheetId="3" state="hidden" r:id="rId3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'план'!$A$1:$AN$193</definedName>
    <definedName name="_xlnm.Print_Area" localSheetId="2">'план (2)'!$A$1:$V$182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<sst xmlns="http://schemas.openxmlformats.org/spreadsheetml/2006/main" count="1030" uniqueCount="418">
  <si>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</si>
  <si>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</si>
  <si>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</si>
  <si>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</si>
  <si>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</si>
  <si>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</si>
  <si>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</si>
  <si>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</si>
  <si>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</si>
  <si>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</si>
  <si>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</si>
  <si>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</si>
  <si>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</si>
  <si>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</si>
  <si>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</si>
  <si>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</si>
  <si>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</si>
  <si>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</si>
  <si>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</si>
  <si>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</si>
  <si>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</si>
  <si>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</si>
  <si>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</si>
  <si>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</si>
  <si>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</si>
  <si>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</si>
  <si>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</si>
  <si>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</si>
  <si>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</si>
  <si>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</si>
  <si>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</si>
  <si>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</si>
  <si>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</si>
  <si>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</si>
  <si>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</si>
  <si>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</si>
  <si>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</si>
  <si>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</si>
  <si>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</si>
  <si>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</si>
  <si>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</si>
  <si>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</si>
  <si>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</si>
  <si>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</si>
  <si>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</si>
  <si>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</si>
  <si>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</si>
  <si>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</si>
  <si>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</si>
  <si>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</si>
  <si>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</si>
  <si>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</si>
  <si>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</si>
  <si>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</si>
  <si>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</si>
  <si>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</si>
  <si>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</si>
  <si>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</si>
  <si>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</si>
  <si>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</si>
  <si>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</si>
  <si>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</si>
  <si>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</si>
  <si>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</si>
  <si>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</si>
  <si>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</si>
  <si>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</si>
  <si>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</si>
  <si>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</si>
  <si>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</si>
  <si>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</si>
  <si>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</si>
  <si>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</si>
  <si>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</si>
  <si>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</si>
  <si>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</si>
  <si>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</si>
  <si>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</si>
  <si>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</si>
  <si>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</si>
  <si>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</si>
  <si>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</si>
  <si>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</si>
  <si>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</si>
  <si>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</si>
  <si>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</si>
  <si>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</si>
  <si>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</si>
  <si>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</si>
  <si>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</si>
  <si>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</si>
  <si>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</si>
  <si>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</si>
  <si>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</si>
  <si>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</si>
  <si>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</si>
  <si>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</si>
  <si>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</si>
  <si>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</si>
  <si>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</si>
  <si>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</si>
  <si>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</si>
  <si>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</si>
  <si>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</si>
  <si>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</si>
  <si>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</si>
  <si>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</si>
  <si>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</si>
  <si>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</si>
  <si>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</si>
  <si>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</si>
  <si>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</si>
  <si>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</si>
  <si>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</si>
  <si>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</si>
  <si>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</si>
  <si>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</si>
  <si>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</si>
  <si>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</si>
  <si>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</si>
  <si>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</si>
  <si>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</si>
  <si>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</si>
  <si>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</si>
  <si>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</si>
  <si>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</si>
  <si>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</si>
  <si>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</si>
  <si>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</si>
  <si>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</si>
  <si>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</si>
  <si>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</si>
  <si>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</si>
  <si>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</si>
  <si>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</si>
  <si>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</si>
  <si>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</si>
  <si>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</si>
  <si>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</si>
  <si>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</si>
  <si>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</si>
  <si>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</si>
  <si>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</si>
  <si>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</si>
  <si>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</si>
  <si>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</si>
  <si>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</si>
  <si>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</si>
  <si>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</si>
  <si>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</si>
  <si>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</si>
  <si>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</si>
  <si>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</si>
  <si>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</si>
  <si>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</si>
  <si>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</si>
  <si>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</si>
  <si>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</si>
  <si>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</si>
  <si>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</si>
  <si>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</si>
  <si>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</si>
  <si>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</si>
  <si>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</si>
  <si>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</si>
  <si>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</si>
  <si>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</si>
  <si>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</si>
  <si>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</si>
  <si>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</si>
  <si>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</si>
  <si>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</si>
  <si>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</si>
  <si>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</si>
  <si>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</si>
  <si>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</si>
  <si>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</si>
  <si>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</si>
  <si>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</si>
  <si>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</si>
  <si>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</si>
  <si>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</si>
  <si>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</si>
  <si>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</si>
  <si>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</si>
  <si>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</si>
  <si>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</si>
  <si>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</si>
  <si>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</si>
  <si>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</si>
  <si>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</si>
  <si>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</si>
  <si>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</si>
  <si>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</si>
  <si>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</si>
  <si>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</si>
  <si>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</si>
  <si>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</si>
  <si>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</si>
  <si>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</si>
  <si>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</si>
  <si>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</si>
  <si>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</si>
  <si>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</si>
  <si>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</si>
  <si>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</si>
  <si>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</si>
  <si>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</si>
  <si>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</si>
  <si>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</si>
  <si>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</si>
  <si>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</si>
  <si>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</si>
  <si>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</si>
  <si>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</si>
  <si>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</si>
  <si>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</si>
  <si>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</si>
  <si>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</si>
  <si>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</si>
  <si>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</si>
  <si>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</si>
  <si>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</si>
  <si>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</si>
  <si>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</si>
  <si>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</si>
  <si>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</si>
  <si>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</si>
  <si>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</si>
  <si>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</si>
  <si>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</si>
  <si>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</si>
  <si>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</si>
  <si>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</si>
  <si>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</si>
  <si>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</si>
  <si>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</si>
  <si>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</si>
  <si>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</si>
  <si>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</si>
  <si>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</si>
  <si>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</si>
  <si>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</si>
  <si>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</si>
  <si>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</si>
  <si>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</si>
  <si>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</si>
  <si>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</si>
  <si>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</si>
  <si>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</si>
  <si>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</si>
  <si>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</si>
  <si>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</si>
  <si>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</si>
  <si>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</si>
  <si>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</si>
  <si>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</si>
  <si>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</si>
  <si>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</si>
  <si>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</si>
  <si>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</si>
  <si>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</si>
  <si>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</si>
  <si>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</si>
  <si>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</si>
  <si>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</si>
  <si>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</si>
  <si>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</si>
  <si>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>М.М. Федоров</t>
  </si>
  <si>
    <t xml:space="preserve">Кількість аудиторних годин по курсах і семестрах </t>
  </si>
  <si>
    <t>протокол № ___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</si>
  <si>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</si>
  <si>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</si>
  <si>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</si>
  <si>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t xml:space="preserve">На основі ОПП підготовки молодшого спеціаліста 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</si>
  <si>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</si>
  <si>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</si>
  <si>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</si>
  <si>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</si>
  <si>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</si>
  <si>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</si>
  <si>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</si>
  <si>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</si>
  <si>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</si>
  <si>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</si>
  <si>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</si>
  <si>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</si>
  <si>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</si>
  <si>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</si>
  <si>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</si>
  <si>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</si>
  <si>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</si>
  <si>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 xml:space="preserve">Проектування систем управління на базі ПЛК 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</si>
  <si>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</si>
  <si>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</si>
  <si>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</si>
  <si>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</si>
  <si>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</si>
  <si>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</si>
  <si>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</si>
  <si>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</si>
  <si>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</si>
  <si>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</si>
  <si>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</si>
  <si>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</si>
  <si>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</si>
  <si>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</si>
  <si>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</si>
  <si>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</si>
  <si>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</si>
  <si>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</si>
  <si>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</si>
  <si>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</si>
  <si>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</si>
  <si>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</si>
  <si>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</si>
  <si>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</si>
  <si>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</si>
  <si>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</si>
  <si>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</si>
  <si>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</si>
  <si>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</si>
  <si>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</si>
  <si>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</si>
  <si>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</si>
  <si>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</si>
  <si>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</si>
  <si>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</si>
  <si>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</t>
  </si>
  <si>
    <t>48/12</t>
  </si>
  <si>
    <t>П</t>
  </si>
  <si>
    <t>/Д</t>
  </si>
  <si>
    <t>С/Д</t>
  </si>
  <si>
    <t>12+10+8</t>
  </si>
  <si>
    <t>3 тижні у семестрі 6</t>
  </si>
  <si>
    <t>"     "               2020 р.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</si>
  <si>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</si>
  <si>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</si>
  <si>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Позначення: Н – настановна сесія; С – екзаменаційна сесія;  К – канікули; Д – дипломне проектування; А  –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</si>
  <si>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</si>
  <si>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</si>
  <si>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</si>
  <si>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</si>
  <si>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</si>
  <si>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</si>
  <si>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</si>
  <si>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</si>
  <si>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</si>
  <si>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</si>
  <si>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</si>
  <si>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</si>
  <si>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</si>
  <si>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</si>
  <si>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Проектування систем управління на базі ПЛК (курс.роб.)</t>
  </si>
  <si>
    <t>Автоматизований електропривод (курс.проект)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</si>
  <si>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</si>
  <si>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</si>
  <si>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</si>
  <si>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</si>
  <si>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</si>
  <si>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</si>
  <si>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</si>
  <si>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</si>
  <si>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</si>
  <si>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</si>
  <si>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</si>
  <si>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</si>
  <si>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</si>
  <si>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</si>
  <si>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</si>
  <si>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</si>
  <si>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</si>
  <si>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</si>
  <si>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</si>
  <si>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</si>
  <si>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</si>
  <si>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</si>
  <si>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</si>
  <si>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</si>
  <si>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</si>
  <si>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</si>
  <si>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</si>
  <si>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</si>
  <si>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</si>
  <si>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</si>
  <si>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</si>
  <si>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</si>
  <si>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</si>
  <si>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</si>
  <si>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</si>
  <si>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</si>
  <si>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</si>
  <si>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</si>
  <si>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</si>
  <si>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</si>
  <si>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</si>
  <si>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</si>
  <si>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</si>
  <si>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40/20</t>
  </si>
  <si>
    <t>48/20</t>
  </si>
  <si>
    <t>6/4</t>
  </si>
  <si>
    <t>2/4</t>
  </si>
  <si>
    <t>28/20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</si>
  <si>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</si>
  <si>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</si>
  <si>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</si>
  <si>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</si>
  <si>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</si>
  <si>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</si>
  <si>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</si>
  <si>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</si>
  <si>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</si>
  <si>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</si>
  <si>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</si>
  <si>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</si>
  <si>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</si>
  <si>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В.М. Тулупенко</t>
  </si>
  <si>
    <t xml:space="preserve">          II. План освітнього процесу  на 2020-2021 н.р.                                АКІТ (заочн. приск.)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</si>
</sst>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</numFmts>
  <fonts count="10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17"/>
      <name val="Times New Roman"/>
      <family val="1"/>
    </font>
    <font>
      <sz val="8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Times New Roman"/>
      <family val="1"/>
    </font>
    <font>
      <sz val="8"/>
      <color indexed="55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Arial Cyr"/>
      <family val="2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rgb="FF00B050"/>
      <name val="Times New Roman"/>
      <family val="1"/>
    </font>
    <font>
      <sz val="8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b/>
      <sz val="12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7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left" vertical="center" wrapText="1"/>
    </xf>
    <xf numFmtId="49" fontId="87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7" fillId="0" borderId="53" xfId="0" applyNumberFormat="1" applyFont="1" applyFill="1" applyBorder="1" applyAlignment="1">
      <alignment horizontal="center" vertical="center"/>
    </xf>
    <xf numFmtId="49" fontId="87" fillId="0" borderId="54" xfId="0" applyNumberFormat="1" applyFont="1" applyFill="1" applyBorder="1" applyAlignment="1">
      <alignment horizontal="center" vertical="center"/>
    </xf>
    <xf numFmtId="0" fontId="87" fillId="0" borderId="54" xfId="0" applyNumberFormat="1" applyFont="1" applyFill="1" applyBorder="1" applyAlignment="1" applyProtection="1">
      <alignment horizontal="center" vertical="center"/>
      <protection/>
    </xf>
    <xf numFmtId="182" fontId="88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7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7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89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7" fillId="0" borderId="10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 applyProtection="1">
      <alignment horizontal="center" vertical="center"/>
      <protection/>
    </xf>
    <xf numFmtId="49" fontId="87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7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2" xfId="0" applyNumberFormat="1" applyFont="1" applyFill="1" applyBorder="1" applyAlignment="1" applyProtection="1">
      <alignment horizontal="center" vertical="center"/>
      <protection/>
    </xf>
    <xf numFmtId="182" fontId="90" fillId="0" borderId="15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182" fontId="89" fillId="0" borderId="10" xfId="0" applyNumberFormat="1" applyFont="1" applyFill="1" applyBorder="1" applyAlignment="1" applyProtection="1">
      <alignment horizontal="center" vertical="center"/>
      <protection/>
    </xf>
    <xf numFmtId="182" fontId="89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center" vertical="center" wrapText="1"/>
    </xf>
    <xf numFmtId="183" fontId="89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188" fontId="89" fillId="0" borderId="10" xfId="0" applyNumberFormat="1" applyFont="1" applyFill="1" applyBorder="1" applyAlignment="1">
      <alignment horizontal="center" vertical="center" wrapText="1"/>
    </xf>
    <xf numFmtId="182" fontId="91" fillId="0" borderId="10" xfId="0" applyNumberFormat="1" applyFont="1" applyFill="1" applyBorder="1" applyAlignment="1" applyProtection="1">
      <alignment horizontal="center" vertical="center"/>
      <protection/>
    </xf>
    <xf numFmtId="0" fontId="91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89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92" fillId="0" borderId="13" xfId="0" applyNumberFormat="1" applyFont="1" applyFill="1" applyBorder="1" applyAlignment="1">
      <alignment horizontal="center" vertical="center" wrapText="1"/>
    </xf>
    <xf numFmtId="189" fontId="92" fillId="0" borderId="13" xfId="0" applyNumberFormat="1" applyFont="1" applyFill="1" applyBorder="1" applyAlignment="1">
      <alignment horizontal="center" vertical="center" wrapText="1"/>
    </xf>
    <xf numFmtId="189" fontId="92" fillId="0" borderId="14" xfId="0" applyNumberFormat="1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183" fontId="89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92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25" xfId="0" applyNumberFormat="1" applyFont="1" applyFill="1" applyBorder="1" applyAlignment="1" applyProtection="1">
      <alignment horizontal="center" vertical="center"/>
      <protection/>
    </xf>
    <xf numFmtId="181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26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" fontId="7" fillId="33" borderId="3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180" fontId="5" fillId="33" borderId="29" xfId="0" applyNumberFormat="1" applyFont="1" applyFill="1" applyBorder="1" applyAlignment="1" applyProtection="1">
      <alignment vertical="center"/>
      <protection/>
    </xf>
    <xf numFmtId="1" fontId="5" fillId="33" borderId="25" xfId="0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80" fontId="5" fillId="33" borderId="15" xfId="0" applyNumberFormat="1" applyFont="1" applyFill="1" applyBorder="1" applyAlignment="1" applyProtection="1">
      <alignment horizontal="center" vertical="center" wrapText="1"/>
      <protection/>
    </xf>
    <xf numFmtId="188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left" vertical="center" wrapText="1"/>
    </xf>
    <xf numFmtId="181" fontId="11" fillId="33" borderId="30" xfId="0" applyNumberFormat="1" applyFont="1" applyFill="1" applyBorder="1" applyAlignment="1" applyProtection="1">
      <alignment horizontal="center" vertical="center"/>
      <protection/>
    </xf>
    <xf numFmtId="181" fontId="11" fillId="33" borderId="31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center" vertical="center"/>
      <protection/>
    </xf>
    <xf numFmtId="1" fontId="5" fillId="33" borderId="29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8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5" xfId="0" applyNumberFormat="1" applyFont="1" applyFill="1" applyBorder="1" applyAlignment="1" applyProtection="1">
      <alignment horizontal="center" vertical="center" wrapText="1"/>
      <protection/>
    </xf>
    <xf numFmtId="2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33" xfId="0" applyNumberFormat="1" applyFont="1" applyFill="1" applyBorder="1" applyAlignment="1" applyProtection="1">
      <alignment horizontal="center" vertical="center" wrapText="1"/>
      <protection/>
    </xf>
    <xf numFmtId="19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57" xfId="0" applyNumberFormat="1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180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30" xfId="0" applyNumberFormat="1" applyFont="1" applyFill="1" applyBorder="1" applyAlignment="1">
      <alignment horizontal="center" vertical="center" wrapText="1"/>
    </xf>
    <xf numFmtId="189" fontId="5" fillId="33" borderId="30" xfId="0" applyNumberFormat="1" applyFont="1" applyFill="1" applyBorder="1" applyAlignment="1">
      <alignment horizontal="center" vertical="center" wrapText="1"/>
    </xf>
    <xf numFmtId="191" fontId="11" fillId="33" borderId="30" xfId="0" applyNumberFormat="1" applyFont="1" applyFill="1" applyBorder="1" applyAlignment="1" applyProtection="1">
      <alignment horizontal="center" vertical="center"/>
      <protection/>
    </xf>
    <xf numFmtId="191" fontId="11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91" fontId="11" fillId="33" borderId="10" xfId="0" applyNumberFormat="1" applyFont="1" applyFill="1" applyBorder="1" applyAlignment="1" applyProtection="1">
      <alignment horizontal="center" vertical="center"/>
      <protection/>
    </xf>
    <xf numFmtId="191" fontId="11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 applyProtection="1">
      <alignment horizontal="center" vertical="center" wrapText="1"/>
      <protection/>
    </xf>
    <xf numFmtId="189" fontId="5" fillId="33" borderId="12" xfId="0" applyNumberFormat="1" applyFont="1" applyFill="1" applyBorder="1" applyAlignment="1">
      <alignment horizontal="center" vertical="center" wrapText="1"/>
    </xf>
    <xf numFmtId="191" fontId="11" fillId="33" borderId="12" xfId="0" applyNumberFormat="1" applyFont="1" applyFill="1" applyBorder="1" applyAlignment="1" applyProtection="1">
      <alignment horizontal="center" vertical="center"/>
      <protection/>
    </xf>
    <xf numFmtId="191" fontId="11" fillId="33" borderId="18" xfId="0" applyNumberFormat="1" applyFont="1" applyFill="1" applyBorder="1" applyAlignment="1" applyProtection="1">
      <alignment horizontal="center" vertical="center"/>
      <protection/>
    </xf>
    <xf numFmtId="191" fontId="11" fillId="33" borderId="38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>
      <alignment horizontal="center" vertical="center" wrapText="1"/>
    </xf>
    <xf numFmtId="191" fontId="11" fillId="33" borderId="15" xfId="0" applyNumberFormat="1" applyFont="1" applyFill="1" applyBorder="1" applyAlignment="1" applyProtection="1">
      <alignment horizontal="center" vertical="center"/>
      <protection/>
    </xf>
    <xf numFmtId="191" fontId="11" fillId="33" borderId="33" xfId="0" applyNumberFormat="1" applyFont="1" applyFill="1" applyBorder="1" applyAlignment="1" applyProtection="1">
      <alignment horizontal="center" vertical="center"/>
      <protection/>
    </xf>
    <xf numFmtId="1" fontId="5" fillId="33" borderId="2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180" fontId="5" fillId="33" borderId="25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19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9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182" fontId="5" fillId="33" borderId="0" xfId="0" applyNumberFormat="1" applyFont="1" applyFill="1" applyBorder="1" applyAlignment="1" applyProtection="1">
      <alignment horizontal="center" vertical="center" wrapText="1"/>
      <protection/>
    </xf>
    <xf numFmtId="2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181" fontId="5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>
      <alignment horizontal="center" vertical="center" wrapText="1"/>
    </xf>
    <xf numFmtId="1" fontId="5" fillId="33" borderId="63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180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horizontal="center" vertical="center"/>
      <protection/>
    </xf>
    <xf numFmtId="191" fontId="11" fillId="33" borderId="58" xfId="0" applyNumberFormat="1" applyFont="1" applyFill="1" applyBorder="1" applyAlignment="1" applyProtection="1">
      <alignment horizontal="center" vertical="center"/>
      <protection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49" fontId="5" fillId="33" borderId="29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9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56" xfId="0" applyNumberFormat="1" applyFont="1" applyFill="1" applyBorder="1" applyAlignment="1" applyProtection="1">
      <alignment horizontal="center" vertical="center"/>
      <protection/>
    </xf>
    <xf numFmtId="49" fontId="5" fillId="33" borderId="55" xfId="0" applyNumberFormat="1" applyFont="1" applyFill="1" applyBorder="1" applyAlignment="1" applyProtection="1">
      <alignment horizontal="center" vertical="center"/>
      <protection/>
    </xf>
    <xf numFmtId="49" fontId="5" fillId="33" borderId="45" xfId="0" applyNumberFormat="1" applyFont="1" applyFill="1" applyBorder="1" applyAlignment="1" applyProtection="1">
      <alignment horizontal="center" vertical="center"/>
      <protection/>
    </xf>
    <xf numFmtId="49" fontId="5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19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29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7" fillId="33" borderId="33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1" fontId="7" fillId="33" borderId="59" xfId="0" applyNumberFormat="1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1" fontId="5" fillId="33" borderId="78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29" xfId="0" applyNumberFormat="1" applyFont="1" applyFill="1" applyBorder="1" applyAlignment="1">
      <alignment vertical="center" wrapText="1"/>
    </xf>
    <xf numFmtId="49" fontId="2" fillId="33" borderId="41" xfId="0" applyNumberFormat="1" applyFont="1" applyFill="1" applyBorder="1" applyAlignment="1">
      <alignment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49" fontId="5" fillId="33" borderId="62" xfId="0" applyNumberFormat="1" applyFont="1" applyFill="1" applyBorder="1" applyAlignment="1">
      <alignment horizontal="center" vertical="center"/>
    </xf>
    <xf numFmtId="0" fontId="5" fillId="33" borderId="62" xfId="0" applyNumberFormat="1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/>
    </xf>
    <xf numFmtId="182" fontId="7" fillId="33" borderId="33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190" fontId="7" fillId="33" borderId="78" xfId="0" applyNumberFormat="1" applyFont="1" applyFill="1" applyBorder="1" applyAlignment="1" applyProtection="1">
      <alignment horizontal="center" vertical="center" wrapText="1"/>
      <protection/>
    </xf>
    <xf numFmtId="19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>
      <alignment horizontal="left" vertical="center" wrapText="1"/>
    </xf>
    <xf numFmtId="182" fontId="7" fillId="33" borderId="59" xfId="0" applyNumberFormat="1" applyFont="1" applyFill="1" applyBorder="1" applyAlignment="1" applyProtection="1">
      <alignment horizontal="center" vertical="center" wrapText="1"/>
      <protection/>
    </xf>
    <xf numFmtId="182" fontId="7" fillId="33" borderId="64" xfId="0" applyNumberFormat="1" applyFont="1" applyFill="1" applyBorder="1" applyAlignment="1" applyProtection="1">
      <alignment horizontal="center" vertical="center" wrapText="1"/>
      <protection/>
    </xf>
    <xf numFmtId="181" fontId="11" fillId="33" borderId="12" xfId="0" applyNumberFormat="1" applyFont="1" applyFill="1" applyBorder="1" applyAlignment="1" applyProtection="1">
      <alignment horizontal="center" vertical="center"/>
      <protection/>
    </xf>
    <xf numFmtId="181" fontId="11" fillId="33" borderId="35" xfId="0" applyNumberFormat="1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180" fontId="5" fillId="33" borderId="62" xfId="0" applyNumberFormat="1" applyFont="1" applyFill="1" applyBorder="1" applyAlignment="1" applyProtection="1">
      <alignment vertical="center"/>
      <protection/>
    </xf>
    <xf numFmtId="190" fontId="5" fillId="33" borderId="78" xfId="0" applyNumberFormat="1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>
      <alignment horizontal="left" vertical="center" wrapText="1"/>
    </xf>
    <xf numFmtId="182" fontId="7" fillId="33" borderId="33" xfId="0" applyNumberFormat="1" applyFont="1" applyFill="1" applyBorder="1" applyAlignment="1">
      <alignment horizontal="center" vertical="center" wrapText="1"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82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 wrapText="1"/>
      <protection/>
    </xf>
    <xf numFmtId="182" fontId="7" fillId="33" borderId="26" xfId="0" applyNumberFormat="1" applyFont="1" applyFill="1" applyBorder="1" applyAlignment="1" applyProtection="1">
      <alignment horizontal="center" vertical="center" wrapText="1"/>
      <protection/>
    </xf>
    <xf numFmtId="182" fontId="5" fillId="33" borderId="27" xfId="0" applyNumberFormat="1" applyFont="1" applyFill="1" applyBorder="1" applyAlignment="1" applyProtection="1">
      <alignment horizontal="center" vertical="center" wrapText="1"/>
      <protection/>
    </xf>
    <xf numFmtId="2" fontId="5" fillId="33" borderId="27" xfId="0" applyNumberFormat="1" applyFont="1" applyFill="1" applyBorder="1" applyAlignment="1" applyProtection="1">
      <alignment horizontal="center" vertical="center" wrapText="1"/>
      <protection/>
    </xf>
    <xf numFmtId="1" fontId="5" fillId="33" borderId="24" xfId="0" applyNumberFormat="1" applyFont="1" applyFill="1" applyBorder="1" applyAlignment="1" applyProtection="1">
      <alignment horizontal="center" vertical="center" wrapText="1"/>
      <protection/>
    </xf>
    <xf numFmtId="190" fontId="5" fillId="33" borderId="30" xfId="0" applyNumberFormat="1" applyFont="1" applyFill="1" applyBorder="1" applyAlignment="1" applyProtection="1">
      <alignment horizontal="center" vertical="center"/>
      <protection/>
    </xf>
    <xf numFmtId="190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25" xfId="0" applyNumberFormat="1" applyFont="1" applyFill="1" applyBorder="1" applyAlignment="1" applyProtection="1">
      <alignment horizontal="center" vertical="center" wrapText="1"/>
      <protection/>
    </xf>
    <xf numFmtId="190" fontId="5" fillId="33" borderId="29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 wrapText="1"/>
      <protection/>
    </xf>
    <xf numFmtId="190" fontId="5" fillId="33" borderId="27" xfId="0" applyNumberFormat="1" applyFont="1" applyFill="1" applyBorder="1" applyAlignment="1" applyProtection="1">
      <alignment horizontal="center" vertical="center"/>
      <protection/>
    </xf>
    <xf numFmtId="19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182" fontId="7" fillId="33" borderId="16" xfId="0" applyNumberFormat="1" applyFont="1" applyFill="1" applyBorder="1" applyAlignment="1">
      <alignment horizontal="center" vertical="center" wrapText="1"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90" fontId="5" fillId="33" borderId="30" xfId="0" applyNumberFormat="1" applyFont="1" applyFill="1" applyBorder="1" applyAlignment="1" applyProtection="1">
      <alignment horizontal="center" vertical="center" wrapText="1"/>
      <protection/>
    </xf>
    <xf numFmtId="182" fontId="5" fillId="33" borderId="31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 wrapText="1"/>
      <protection/>
    </xf>
    <xf numFmtId="182" fontId="5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190" fontId="5" fillId="33" borderId="27" xfId="0" applyNumberFormat="1" applyFont="1" applyFill="1" applyBorder="1" applyAlignment="1" applyProtection="1">
      <alignment horizontal="center" vertical="center" wrapText="1"/>
      <protection/>
    </xf>
    <xf numFmtId="182" fontId="7" fillId="33" borderId="28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2" fontId="5" fillId="33" borderId="58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80" xfId="0" applyNumberFormat="1" applyFont="1" applyFill="1" applyBorder="1" applyAlignment="1" applyProtection="1">
      <alignment horizontal="center" vertical="center" wrapText="1"/>
      <protection/>
    </xf>
    <xf numFmtId="1" fontId="7" fillId="33" borderId="33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 wrapText="1"/>
    </xf>
    <xf numFmtId="1" fontId="7" fillId="33" borderId="81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/>
    </xf>
    <xf numFmtId="1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>
      <alignment horizontal="center" vertical="center" wrapText="1"/>
    </xf>
    <xf numFmtId="1" fontId="7" fillId="33" borderId="64" xfId="0" applyNumberFormat="1" applyFont="1" applyFill="1" applyBorder="1" applyAlignment="1" applyProtection="1">
      <alignment horizontal="center" vertical="center" wrapText="1"/>
      <protection/>
    </xf>
    <xf numFmtId="49" fontId="5" fillId="33" borderId="35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vertical="center"/>
      <protection/>
    </xf>
    <xf numFmtId="184" fontId="5" fillId="33" borderId="58" xfId="0" applyNumberFormat="1" applyFont="1" applyFill="1" applyBorder="1" applyAlignment="1" applyProtection="1">
      <alignment horizontal="center" vertical="center" wrapText="1"/>
      <protection/>
    </xf>
    <xf numFmtId="184" fontId="5" fillId="33" borderId="68" xfId="0" applyNumberFormat="1" applyFont="1" applyFill="1" applyBorder="1" applyAlignment="1" applyProtection="1">
      <alignment horizontal="center" vertical="center" wrapText="1"/>
      <protection/>
    </xf>
    <xf numFmtId="184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8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180" fontId="5" fillId="33" borderId="17" xfId="0" applyNumberFormat="1" applyFont="1" applyFill="1" applyBorder="1" applyAlignment="1" applyProtection="1">
      <alignment vertical="center"/>
      <protection/>
    </xf>
    <xf numFmtId="180" fontId="5" fillId="33" borderId="81" xfId="0" applyNumberFormat="1" applyFont="1" applyFill="1" applyBorder="1" applyAlignment="1" applyProtection="1">
      <alignment horizontal="center" vertical="center" wrapText="1"/>
      <protection/>
    </xf>
    <xf numFmtId="180" fontId="5" fillId="33" borderId="59" xfId="0" applyNumberFormat="1" applyFont="1" applyFill="1" applyBorder="1" applyAlignment="1" applyProtection="1">
      <alignment horizontal="center" vertical="center" wrapText="1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>
      <alignment horizontal="center" vertical="center"/>
    </xf>
    <xf numFmtId="1" fontId="7" fillId="33" borderId="79" xfId="0" applyNumberFormat="1" applyFont="1" applyFill="1" applyBorder="1" applyAlignment="1">
      <alignment horizontal="center" vertical="center" wrapText="1"/>
    </xf>
    <xf numFmtId="182" fontId="5" fillId="33" borderId="82" xfId="0" applyNumberFormat="1" applyFont="1" applyFill="1" applyBorder="1" applyAlignment="1" applyProtection="1">
      <alignment horizontal="center" vertical="center"/>
      <protection/>
    </xf>
    <xf numFmtId="182" fontId="5" fillId="33" borderId="82" xfId="0" applyNumberFormat="1" applyFont="1" applyFill="1" applyBorder="1" applyAlignment="1" applyProtection="1">
      <alignment horizontal="center" vertical="center"/>
      <protection/>
    </xf>
    <xf numFmtId="182" fontId="7" fillId="33" borderId="83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" fontId="11" fillId="33" borderId="38" xfId="0" applyNumberFormat="1" applyFont="1" applyFill="1" applyBorder="1" applyAlignment="1" applyProtection="1">
      <alignment horizontal="center" vertical="center"/>
      <protection/>
    </xf>
    <xf numFmtId="180" fontId="5" fillId="33" borderId="30" xfId="0" applyNumberFormat="1" applyFont="1" applyFill="1" applyBorder="1" applyAlignment="1" applyProtection="1">
      <alignment vertical="center"/>
      <protection/>
    </xf>
    <xf numFmtId="49" fontId="7" fillId="33" borderId="1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 applyProtection="1">
      <alignment vertical="center"/>
      <protection/>
    </xf>
    <xf numFmtId="0" fontId="5" fillId="33" borderId="29" xfId="0" applyNumberFormat="1" applyFont="1" applyFill="1" applyBorder="1" applyAlignment="1" applyProtection="1">
      <alignment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vertical="center"/>
      <protection/>
    </xf>
    <xf numFmtId="0" fontId="5" fillId="33" borderId="30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1" fontId="7" fillId="33" borderId="25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84" xfId="0" applyFont="1" applyFill="1" applyBorder="1" applyAlignment="1">
      <alignment horizontal="center" vertical="center"/>
    </xf>
    <xf numFmtId="182" fontId="5" fillId="33" borderId="85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18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center" vertical="center"/>
    </xf>
    <xf numFmtId="190" fontId="5" fillId="33" borderId="59" xfId="0" applyNumberFormat="1" applyFont="1" applyFill="1" applyBorder="1" applyAlignment="1" applyProtection="1">
      <alignment horizontal="center" vertical="center" wrapText="1"/>
      <protection/>
    </xf>
    <xf numFmtId="182" fontId="7" fillId="33" borderId="78" xfId="0" applyNumberFormat="1" applyFont="1" applyFill="1" applyBorder="1" applyAlignment="1" applyProtection="1">
      <alignment horizontal="center" vertical="center" wrapText="1"/>
      <protection/>
    </xf>
    <xf numFmtId="182" fontId="7" fillId="33" borderId="83" xfId="0" applyNumberFormat="1" applyFont="1" applyFill="1" applyBorder="1" applyAlignment="1">
      <alignment horizontal="center" vertical="center" wrapText="1"/>
    </xf>
    <xf numFmtId="182" fontId="7" fillId="33" borderId="65" xfId="0" applyNumberFormat="1" applyFont="1" applyFill="1" applyBorder="1" applyAlignment="1">
      <alignment horizontal="center" vertical="center" wrapText="1"/>
    </xf>
    <xf numFmtId="182" fontId="7" fillId="33" borderId="83" xfId="0" applyNumberFormat="1" applyFont="1" applyFill="1" applyBorder="1" applyAlignment="1" applyProtection="1">
      <alignment horizontal="center" vertical="center" wrapText="1"/>
      <protection/>
    </xf>
    <xf numFmtId="181" fontId="5" fillId="33" borderId="81" xfId="0" applyNumberFormat="1" applyFont="1" applyFill="1" applyBorder="1" applyAlignment="1" applyProtection="1">
      <alignment horizontal="center" vertical="center"/>
      <protection/>
    </xf>
    <xf numFmtId="181" fontId="5" fillId="33" borderId="59" xfId="0" applyNumberFormat="1" applyFont="1" applyFill="1" applyBorder="1" applyAlignment="1" applyProtection="1">
      <alignment horizontal="center" vertical="center"/>
      <protection/>
    </xf>
    <xf numFmtId="181" fontId="5" fillId="33" borderId="64" xfId="0" applyNumberFormat="1" applyFont="1" applyFill="1" applyBorder="1" applyAlignment="1" applyProtection="1">
      <alignment horizontal="center" vertical="center"/>
      <protection/>
    </xf>
    <xf numFmtId="182" fontId="7" fillId="33" borderId="8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5" borderId="7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7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8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9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90" xfId="54" applyFont="1" applyBorder="1" applyAlignment="1">
      <alignment horizontal="center" vertical="center"/>
      <protection/>
    </xf>
    <xf numFmtId="0" fontId="5" fillId="0" borderId="91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54" applyFont="1" applyBorder="1" applyAlignment="1">
      <alignment horizontal="center" vertical="center"/>
      <protection/>
    </xf>
    <xf numFmtId="0" fontId="5" fillId="0" borderId="99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84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/>
    </xf>
    <xf numFmtId="49" fontId="6" fillId="33" borderId="7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90" fontId="7" fillId="33" borderId="15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62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93" xfId="0" applyFont="1" applyFill="1" applyBorder="1" applyAlignment="1">
      <alignment vertical="center"/>
    </xf>
    <xf numFmtId="49" fontId="6" fillId="35" borderId="24" xfId="0" applyNumberFormat="1" applyFont="1" applyFill="1" applyBorder="1" applyAlignment="1">
      <alignment horizontal="center" vertical="center"/>
    </xf>
    <xf numFmtId="49" fontId="6" fillId="35" borderId="77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 wrapText="1"/>
    </xf>
    <xf numFmtId="49" fontId="5" fillId="33" borderId="60" xfId="0" applyNumberFormat="1" applyFont="1" applyFill="1" applyBorder="1" applyAlignment="1">
      <alignment horizontal="center" vertical="center" wrapText="1"/>
    </xf>
    <xf numFmtId="49" fontId="5" fillId="33" borderId="100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left" vertical="center" wrapText="1"/>
    </xf>
    <xf numFmtId="0" fontId="5" fillId="33" borderId="40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 applyProtection="1">
      <alignment horizontal="center" vertical="center"/>
      <protection/>
    </xf>
    <xf numFmtId="182" fontId="5" fillId="33" borderId="101" xfId="0" applyNumberFormat="1" applyFont="1" applyFill="1" applyBorder="1" applyAlignment="1" applyProtection="1">
      <alignment horizontal="center" vertical="center"/>
      <protection/>
    </xf>
    <xf numFmtId="0" fontId="5" fillId="33" borderId="100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74" xfId="0" applyNumberFormat="1" applyFont="1" applyFill="1" applyBorder="1" applyAlignment="1" applyProtection="1">
      <alignment horizontal="center" vertical="center"/>
      <protection/>
    </xf>
    <xf numFmtId="0" fontId="5" fillId="33" borderId="46" xfId="0" applyNumberFormat="1" applyFont="1" applyFill="1" applyBorder="1" applyAlignment="1">
      <alignment horizontal="center" vertical="center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10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/>
    </xf>
    <xf numFmtId="182" fontId="5" fillId="33" borderId="102" xfId="0" applyNumberFormat="1" applyFont="1" applyFill="1" applyBorder="1" applyAlignment="1">
      <alignment horizontal="center" vertical="center"/>
    </xf>
    <xf numFmtId="182" fontId="5" fillId="33" borderId="82" xfId="0" applyNumberFormat="1" applyFont="1" applyFill="1" applyBorder="1" applyAlignment="1">
      <alignment horizontal="center" vertical="center"/>
    </xf>
    <xf numFmtId="182" fontId="5" fillId="33" borderId="82" xfId="0" applyNumberFormat="1" applyFont="1" applyFill="1" applyBorder="1" applyAlignment="1">
      <alignment horizontal="center" vertical="center" wrapText="1"/>
    </xf>
    <xf numFmtId="1" fontId="5" fillId="33" borderId="60" xfId="0" applyNumberFormat="1" applyFont="1" applyFill="1" applyBorder="1" applyAlignment="1">
      <alignment horizontal="center" vertical="center" wrapText="1"/>
    </xf>
    <xf numFmtId="1" fontId="5" fillId="33" borderId="74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 applyProtection="1">
      <alignment horizontal="center" vertical="center"/>
      <protection/>
    </xf>
    <xf numFmtId="49" fontId="5" fillId="33" borderId="49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80" fontId="5" fillId="33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74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 applyProtection="1">
      <alignment horizontal="center" vertical="center"/>
      <protection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182" fontId="7" fillId="33" borderId="104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82" fontId="7" fillId="33" borderId="105" xfId="0" applyNumberFormat="1" applyFont="1" applyFill="1" applyBorder="1" applyAlignment="1">
      <alignment horizontal="center" vertical="center"/>
    </xf>
    <xf numFmtId="1" fontId="7" fillId="33" borderId="106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84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5" fillId="0" borderId="37" xfId="55" applyNumberFormat="1" applyFont="1" applyFill="1" applyBorder="1" applyAlignment="1">
      <alignment vertical="center" wrapText="1"/>
      <protection/>
    </xf>
    <xf numFmtId="49" fontId="87" fillId="0" borderId="29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0" fontId="5" fillId="33" borderId="107" xfId="0" applyNumberFormat="1" applyFont="1" applyFill="1" applyBorder="1" applyAlignment="1">
      <alignment horizontal="center" vertical="center"/>
    </xf>
    <xf numFmtId="0" fontId="5" fillId="33" borderId="89" xfId="0" applyNumberFormat="1" applyFont="1" applyFill="1" applyBorder="1" applyAlignment="1">
      <alignment horizontal="center" vertical="center"/>
    </xf>
    <xf numFmtId="182" fontId="5" fillId="33" borderId="36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33" borderId="108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37" xfId="0" applyNumberFormat="1" applyFont="1" applyFill="1" applyBorder="1" applyAlignment="1">
      <alignment horizontal="center" vertical="center" wrapText="1"/>
    </xf>
    <xf numFmtId="182" fontId="5" fillId="33" borderId="31" xfId="0" applyNumberFormat="1" applyFont="1" applyFill="1" applyBorder="1" applyAlignment="1" applyProtection="1">
      <alignment horizontal="center" vertical="center"/>
      <protection/>
    </xf>
    <xf numFmtId="182" fontId="5" fillId="33" borderId="101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182" fontId="7" fillId="33" borderId="109" xfId="0" applyNumberFormat="1" applyFont="1" applyFill="1" applyBorder="1" applyAlignment="1">
      <alignment horizontal="center" vertical="center"/>
    </xf>
    <xf numFmtId="182" fontId="7" fillId="33" borderId="15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83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0" fontId="5" fillId="33" borderId="1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182" fontId="5" fillId="33" borderId="8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190" fontId="7" fillId="0" borderId="111" xfId="0" applyNumberFormat="1" applyFont="1" applyFill="1" applyBorder="1" applyAlignment="1" applyProtection="1">
      <alignment horizontal="center" vertical="center"/>
      <protection/>
    </xf>
    <xf numFmtId="190" fontId="7" fillId="0" borderId="109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 wrapText="1"/>
    </xf>
    <xf numFmtId="2" fontId="5" fillId="33" borderId="6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 horizontal="center" vertical="center" wrapText="1"/>
    </xf>
    <xf numFmtId="182" fontId="93" fillId="33" borderId="82" xfId="0" applyNumberFormat="1" applyFont="1" applyFill="1" applyBorder="1" applyAlignment="1" applyProtection="1">
      <alignment horizontal="center" vertical="center"/>
      <protection/>
    </xf>
    <xf numFmtId="182" fontId="93" fillId="33" borderId="82" xfId="0" applyNumberFormat="1" applyFont="1" applyFill="1" applyBorder="1" applyAlignment="1" applyProtection="1">
      <alignment horizontal="center" vertical="center"/>
      <protection/>
    </xf>
    <xf numFmtId="182" fontId="93" fillId="33" borderId="82" xfId="0" applyNumberFormat="1" applyFont="1" applyFill="1" applyBorder="1" applyAlignment="1">
      <alignment horizontal="center" vertical="center" wrapText="1"/>
    </xf>
    <xf numFmtId="182" fontId="93" fillId="33" borderId="10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33" borderId="62" xfId="0" applyNumberFormat="1" applyFont="1" applyFill="1" applyBorder="1" applyAlignment="1" applyProtection="1">
      <alignment horizontal="center" vertical="center"/>
      <protection/>
    </xf>
    <xf numFmtId="49" fontId="5" fillId="33" borderId="67" xfId="0" applyNumberFormat="1" applyFont="1" applyFill="1" applyBorder="1" applyAlignment="1" applyProtection="1">
      <alignment horizontal="center" vertical="center"/>
      <protection/>
    </xf>
    <xf numFmtId="49" fontId="5" fillId="33" borderId="84" xfId="0" applyNumberFormat="1" applyFont="1" applyFill="1" applyBorder="1" applyAlignment="1" applyProtection="1">
      <alignment horizontal="center" vertical="center"/>
      <protection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180" fontId="94" fillId="0" borderId="0" xfId="0" applyNumberFormat="1" applyFont="1" applyFill="1" applyBorder="1" applyAlignment="1" applyProtection="1">
      <alignment horizontal="left" vertical="center" wrapText="1"/>
      <protection/>
    </xf>
    <xf numFmtId="180" fontId="95" fillId="0" borderId="0" xfId="0" applyNumberFormat="1" applyFont="1" applyFill="1" applyBorder="1" applyAlignment="1" applyProtection="1">
      <alignment horizontal="left" vertical="center" wrapText="1"/>
      <protection/>
    </xf>
    <xf numFmtId="182" fontId="96" fillId="0" borderId="0" xfId="0" applyNumberFormat="1" applyFont="1" applyFill="1" applyBorder="1" applyAlignment="1" applyProtection="1">
      <alignment horizontal="center" vertical="center" wrapText="1"/>
      <protection/>
    </xf>
    <xf numFmtId="182" fontId="97" fillId="0" borderId="0" xfId="0" applyNumberFormat="1" applyFont="1" applyFill="1" applyBorder="1" applyAlignment="1" applyProtection="1">
      <alignment horizontal="center" vertical="top" wrapText="1"/>
      <protection/>
    </xf>
    <xf numFmtId="182" fontId="98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2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92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0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vertical="center" wrapText="1"/>
    </xf>
    <xf numFmtId="182" fontId="5" fillId="33" borderId="101" xfId="0" applyNumberFormat="1" applyFont="1" applyFill="1" applyBorder="1" applyAlignment="1">
      <alignment horizontal="center" vertical="center"/>
    </xf>
    <xf numFmtId="182" fontId="93" fillId="33" borderId="82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wrapText="1"/>
    </xf>
    <xf numFmtId="0" fontId="17" fillId="0" borderId="84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0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14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113" xfId="0" applyFont="1" applyBorder="1" applyAlignment="1">
      <alignment vertical="center" wrapText="1"/>
    </xf>
    <xf numFmtId="0" fontId="17" fillId="0" borderId="84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0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14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1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21" xfId="0" applyNumberFormat="1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121" xfId="0" applyFont="1" applyBorder="1" applyAlignment="1">
      <alignment/>
    </xf>
    <xf numFmtId="0" fontId="19" fillId="0" borderId="12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9" fillId="0" borderId="121" xfId="0" applyFont="1" applyFill="1" applyBorder="1" applyAlignment="1">
      <alignment horizontal="center" vertical="center" wrapText="1"/>
    </xf>
    <xf numFmtId="0" fontId="100" fillId="0" borderId="122" xfId="0" applyFont="1" applyFill="1" applyBorder="1" applyAlignment="1">
      <alignment horizontal="center" vertical="center" wrapText="1"/>
    </xf>
    <xf numFmtId="0" fontId="100" fillId="0" borderId="123" xfId="0" applyFont="1" applyFill="1" applyBorder="1" applyAlignment="1">
      <alignment horizontal="center" vertical="center" wrapText="1"/>
    </xf>
    <xf numFmtId="0" fontId="99" fillId="0" borderId="17" xfId="53" applyFont="1" applyFill="1" applyBorder="1" applyAlignment="1">
      <alignment horizontal="center" vertical="center" wrapText="1"/>
      <protection/>
    </xf>
    <xf numFmtId="0" fontId="99" fillId="0" borderId="103" xfId="0" applyFont="1" applyFill="1" applyBorder="1" applyAlignment="1">
      <alignment vertical="center" wrapText="1"/>
    </xf>
    <xf numFmtId="0" fontId="99" fillId="0" borderId="62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4" xfId="54" applyFont="1" applyBorder="1" applyAlignment="1">
      <alignment horizontal="center" vertical="center" wrapText="1"/>
      <protection/>
    </xf>
    <xf numFmtId="0" fontId="2" fillId="0" borderId="111" xfId="54" applyFont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" fillId="0" borderId="78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0" fontId="99" fillId="0" borderId="119" xfId="0" applyFont="1" applyFill="1" applyBorder="1" applyAlignment="1">
      <alignment horizontal="center" vertical="center" wrapText="1"/>
    </xf>
    <xf numFmtId="0" fontId="100" fillId="0" borderId="50" xfId="0" applyFont="1" applyFill="1" applyBorder="1" applyAlignment="1">
      <alignment horizontal="center" vertical="center" wrapText="1"/>
    </xf>
    <xf numFmtId="0" fontId="100" fillId="0" borderId="120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13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" fillId="0" borderId="98" xfId="54" applyFont="1" applyBorder="1" applyAlignment="1">
      <alignment horizontal="center" vertical="center" textRotation="90"/>
      <protection/>
    </xf>
    <xf numFmtId="0" fontId="2" fillId="0" borderId="99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1" fillId="0" borderId="113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14" xfId="53" applyFont="1" applyBorder="1" applyAlignment="1">
      <alignment horizontal="center" vertical="center" wrapText="1"/>
      <protection/>
    </xf>
    <xf numFmtId="0" fontId="2" fillId="33" borderId="114" xfId="0" applyFont="1" applyFill="1" applyBorder="1" applyAlignment="1" applyProtection="1">
      <alignment horizontal="right" vertical="center"/>
      <protection/>
    </xf>
    <xf numFmtId="0" fontId="19" fillId="33" borderId="114" xfId="0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>
      <alignment horizontal="left" vertical="center"/>
    </xf>
    <xf numFmtId="1" fontId="5" fillId="33" borderId="58" xfId="0" applyNumberFormat="1" applyFont="1" applyFill="1" applyBorder="1" applyAlignment="1">
      <alignment horizontal="center" vertical="center" wrapText="1"/>
    </xf>
    <xf numFmtId="1" fontId="5" fillId="33" borderId="7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49" fontId="5" fillId="0" borderId="80" xfId="55" applyNumberFormat="1" applyFont="1" applyFill="1" applyBorder="1" applyAlignment="1">
      <alignment horizontal="center" vertical="center" wrapText="1"/>
      <protection/>
    </xf>
    <xf numFmtId="49" fontId="5" fillId="0" borderId="92" xfId="55" applyNumberFormat="1" applyFont="1" applyFill="1" applyBorder="1" applyAlignment="1">
      <alignment horizontal="center" vertical="center" wrapText="1"/>
      <protection/>
    </xf>
    <xf numFmtId="49" fontId="5" fillId="0" borderId="80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182" fontId="9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4" xfId="0" applyNumberFormat="1" applyFont="1" applyFill="1" applyBorder="1" applyAlignment="1" applyProtection="1">
      <alignment horizontal="center" vertical="center"/>
      <protection/>
    </xf>
    <xf numFmtId="0" fontId="7" fillId="33" borderId="111" xfId="0" applyNumberFormat="1" applyFont="1" applyFill="1" applyBorder="1" applyAlignment="1" applyProtection="1">
      <alignment horizontal="center" vertical="center"/>
      <protection/>
    </xf>
    <xf numFmtId="0" fontId="7" fillId="33" borderId="109" xfId="0" applyNumberFormat="1" applyFont="1" applyFill="1" applyBorder="1" applyAlignment="1" applyProtection="1">
      <alignment horizontal="center" vertical="center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190" fontId="5" fillId="0" borderId="99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180" fontId="5" fillId="33" borderId="17" xfId="0" applyNumberFormat="1" applyFont="1" applyFill="1" applyBorder="1" applyAlignment="1" applyProtection="1">
      <alignment horizontal="center" vertical="center"/>
      <protection/>
    </xf>
    <xf numFmtId="180" fontId="5" fillId="33" borderId="62" xfId="0" applyNumberFormat="1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84" xfId="0" applyNumberFormat="1" applyFont="1" applyFill="1" applyBorder="1" applyAlignment="1">
      <alignment horizontal="center" vertical="center" wrapText="1"/>
    </xf>
    <xf numFmtId="49" fontId="7" fillId="33" borderId="59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49" fontId="5" fillId="33" borderId="59" xfId="0" applyNumberFormat="1" applyFont="1" applyFill="1" applyBorder="1" applyAlignment="1">
      <alignment horizontal="center" vertical="center" wrapText="1"/>
    </xf>
    <xf numFmtId="49" fontId="5" fillId="33" borderId="78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6" fillId="35" borderId="58" xfId="0" applyNumberFormat="1" applyFont="1" applyFill="1" applyBorder="1" applyAlignment="1">
      <alignment horizontal="center" vertical="center"/>
    </xf>
    <xf numFmtId="49" fontId="6" fillId="35" borderId="77" xfId="0" applyNumberFormat="1" applyFont="1" applyFill="1" applyBorder="1" applyAlignment="1">
      <alignment horizontal="center" vertical="center"/>
    </xf>
    <xf numFmtId="1" fontId="7" fillId="33" borderId="99" xfId="0" applyNumberFormat="1" applyFont="1" applyFill="1" applyBorder="1" applyAlignment="1">
      <alignment horizontal="right" vertical="center" wrapText="1"/>
    </xf>
    <xf numFmtId="1" fontId="7" fillId="33" borderId="61" xfId="0" applyNumberFormat="1" applyFont="1" applyFill="1" applyBorder="1" applyAlignment="1">
      <alignment horizontal="right" vertical="center" wrapText="1"/>
    </xf>
    <xf numFmtId="1" fontId="5" fillId="33" borderId="59" xfId="0" applyNumberFormat="1" applyFont="1" applyFill="1" applyBorder="1" applyAlignment="1">
      <alignment horizontal="center" vertical="center" wrapText="1"/>
    </xf>
    <xf numFmtId="1" fontId="5" fillId="33" borderId="78" xfId="0" applyNumberFormat="1" applyFont="1" applyFill="1" applyBorder="1" applyAlignment="1">
      <alignment horizontal="center" vertical="center" wrapText="1"/>
    </xf>
    <xf numFmtId="49" fontId="5" fillId="33" borderId="125" xfId="0" applyNumberFormat="1" applyFont="1" applyFill="1" applyBorder="1" applyAlignment="1">
      <alignment horizontal="left" vertical="center" wrapText="1"/>
    </xf>
    <xf numFmtId="49" fontId="5" fillId="33" borderId="61" xfId="0" applyNumberFormat="1" applyFont="1" applyFill="1" applyBorder="1" applyAlignment="1">
      <alignment horizontal="left" vertical="center" wrapText="1"/>
    </xf>
    <xf numFmtId="0" fontId="7" fillId="33" borderId="104" xfId="0" applyFont="1" applyFill="1" applyBorder="1" applyAlignment="1">
      <alignment horizontal="right" vertical="center" wrapText="1"/>
    </xf>
    <xf numFmtId="0" fontId="7" fillId="33" borderId="111" xfId="0" applyFont="1" applyFill="1" applyBorder="1" applyAlignment="1">
      <alignment horizontal="right" vertical="center" wrapText="1"/>
    </xf>
    <xf numFmtId="190" fontId="5" fillId="0" borderId="89" xfId="0" applyNumberFormat="1" applyFont="1" applyFill="1" applyBorder="1" applyAlignment="1" applyProtection="1">
      <alignment vertical="center"/>
      <protection/>
    </xf>
    <xf numFmtId="190" fontId="5" fillId="0" borderId="108" xfId="0" applyNumberFormat="1" applyFont="1" applyFill="1" applyBorder="1" applyAlignment="1" applyProtection="1">
      <alignment vertical="center"/>
      <protection/>
    </xf>
    <xf numFmtId="1" fontId="7" fillId="33" borderId="59" xfId="0" applyNumberFormat="1" applyFont="1" applyFill="1" applyBorder="1" applyAlignment="1" applyProtection="1">
      <alignment horizontal="center" vertical="center" wrapText="1"/>
      <protection/>
    </xf>
    <xf numFmtId="1" fontId="7" fillId="33" borderId="78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2" fontId="7" fillId="33" borderId="59" xfId="0" applyNumberFormat="1" applyFont="1" applyFill="1" applyBorder="1" applyAlignment="1" applyProtection="1">
      <alignment horizontal="center" vertical="center" wrapText="1"/>
      <protection/>
    </xf>
    <xf numFmtId="2" fontId="7" fillId="33" borderId="78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0" fontId="12" fillId="33" borderId="104" xfId="0" applyNumberFormat="1" applyFont="1" applyFill="1" applyBorder="1" applyAlignment="1" applyProtection="1">
      <alignment horizontal="center" vertical="center"/>
      <protection/>
    </xf>
    <xf numFmtId="0" fontId="12" fillId="33" borderId="111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6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8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62" xfId="0" applyNumberFormat="1" applyFont="1" applyFill="1" applyBorder="1" applyAlignment="1">
      <alignment horizontal="center" vertical="center" wrapText="1"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" fontId="5" fillId="33" borderId="68" xfId="0" applyNumberFormat="1" applyFont="1" applyFill="1" applyBorder="1" applyAlignment="1">
      <alignment horizontal="center" vertical="center" wrapText="1"/>
    </xf>
    <xf numFmtId="1" fontId="5" fillId="33" borderId="67" xfId="0" applyNumberFormat="1" applyFont="1" applyFill="1" applyBorder="1" applyAlignment="1">
      <alignment horizontal="center" vertical="center" wrapText="1"/>
    </xf>
    <xf numFmtId="191" fontId="11" fillId="33" borderId="17" xfId="0" applyNumberFormat="1" applyFont="1" applyFill="1" applyBorder="1" applyAlignment="1" applyProtection="1">
      <alignment horizontal="center" vertical="center"/>
      <protection/>
    </xf>
    <xf numFmtId="191" fontId="11" fillId="33" borderId="62" xfId="0" applyNumberFormat="1" applyFont="1" applyFill="1" applyBorder="1" applyAlignment="1" applyProtection="1">
      <alignment horizontal="center" vertical="center"/>
      <protection/>
    </xf>
    <xf numFmtId="191" fontId="11" fillId="33" borderId="59" xfId="0" applyNumberFormat="1" applyFont="1" applyFill="1" applyBorder="1" applyAlignment="1" applyProtection="1">
      <alignment horizontal="center" vertical="center"/>
      <protection/>
    </xf>
    <xf numFmtId="191" fontId="11" fillId="33" borderId="78" xfId="0" applyNumberFormat="1" applyFont="1" applyFill="1" applyBorder="1" applyAlignment="1" applyProtection="1">
      <alignment horizontal="center" vertical="center"/>
      <protection/>
    </xf>
    <xf numFmtId="191" fontId="11" fillId="33" borderId="58" xfId="0" applyNumberFormat="1" applyFont="1" applyFill="1" applyBorder="1" applyAlignment="1" applyProtection="1">
      <alignment horizontal="center" vertical="center"/>
      <protection/>
    </xf>
    <xf numFmtId="191" fontId="11" fillId="33" borderId="77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27" xfId="0" applyNumberFormat="1" applyFont="1" applyFill="1" applyBorder="1" applyAlignment="1" applyProtection="1">
      <alignment horizontal="center" vertical="center" wrapText="1"/>
      <protection/>
    </xf>
    <xf numFmtId="2" fontId="5" fillId="33" borderId="17" xfId="0" applyNumberFormat="1" applyFont="1" applyFill="1" applyBorder="1" applyAlignment="1" applyProtection="1">
      <alignment horizontal="center" vertical="center" wrapText="1"/>
      <protection/>
    </xf>
    <xf numFmtId="2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1" fontId="7" fillId="33" borderId="59" xfId="0" applyNumberFormat="1" applyFont="1" applyFill="1" applyBorder="1" applyAlignment="1">
      <alignment horizontal="center" vertical="center"/>
    </xf>
    <xf numFmtId="1" fontId="7" fillId="33" borderId="78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 applyProtection="1">
      <alignment horizontal="center" vertical="center" wrapText="1"/>
      <protection/>
    </xf>
    <xf numFmtId="2" fontId="5" fillId="33" borderId="80" xfId="0" applyNumberFormat="1" applyFont="1" applyFill="1" applyBorder="1" applyAlignment="1" applyProtection="1">
      <alignment horizontal="center" vertical="center" wrapText="1"/>
      <protection/>
    </xf>
    <xf numFmtId="2" fontId="5" fillId="33" borderId="92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2" fontId="5" fillId="33" borderId="58" xfId="0" applyNumberFormat="1" applyFont="1" applyFill="1" applyBorder="1" applyAlignment="1" applyProtection="1">
      <alignment horizontal="center" vertical="center" wrapText="1"/>
      <protection/>
    </xf>
    <xf numFmtId="2" fontId="5" fillId="33" borderId="77" xfId="0" applyNumberFormat="1" applyFont="1" applyFill="1" applyBorder="1" applyAlignment="1" applyProtection="1">
      <alignment horizontal="center" vertical="center" wrapText="1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" fontId="11" fillId="33" borderId="58" xfId="0" applyNumberFormat="1" applyFont="1" applyFill="1" applyBorder="1" applyAlignment="1" applyProtection="1">
      <alignment horizontal="center" vertical="center"/>
      <protection/>
    </xf>
    <xf numFmtId="1" fontId="11" fillId="33" borderId="77" xfId="0" applyNumberFormat="1" applyFont="1" applyFill="1" applyBorder="1" applyAlignment="1" applyProtection="1">
      <alignment horizontal="center" vertical="center"/>
      <protection/>
    </xf>
    <xf numFmtId="191" fontId="12" fillId="33" borderId="104" xfId="0" applyNumberFormat="1" applyFont="1" applyFill="1" applyBorder="1" applyAlignment="1" applyProtection="1">
      <alignment horizontal="center" vertical="center"/>
      <protection/>
    </xf>
    <xf numFmtId="191" fontId="12" fillId="33" borderId="111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11" fillId="33" borderId="84" xfId="0" applyNumberFormat="1" applyFont="1" applyFill="1" applyBorder="1" applyAlignment="1" applyProtection="1">
      <alignment horizontal="center" vertical="center"/>
      <protection/>
    </xf>
    <xf numFmtId="1" fontId="11" fillId="33" borderId="17" xfId="0" applyNumberFormat="1" applyFont="1" applyFill="1" applyBorder="1" applyAlignment="1" applyProtection="1">
      <alignment horizontal="center" vertical="center"/>
      <protection/>
    </xf>
    <xf numFmtId="1" fontId="11" fillId="33" borderId="62" xfId="0" applyNumberFormat="1" applyFont="1" applyFill="1" applyBorder="1" applyAlignment="1" applyProtection="1">
      <alignment horizontal="center" vertical="center"/>
      <protection/>
    </xf>
    <xf numFmtId="181" fontId="11" fillId="33" borderId="58" xfId="0" applyNumberFormat="1" applyFont="1" applyFill="1" applyBorder="1" applyAlignment="1" applyProtection="1">
      <alignment horizontal="center" vertical="center"/>
      <protection/>
    </xf>
    <xf numFmtId="181" fontId="11" fillId="33" borderId="77" xfId="0" applyNumberFormat="1" applyFont="1" applyFill="1" applyBorder="1" applyAlignment="1" applyProtection="1">
      <alignment horizontal="center" vertical="center"/>
      <protection/>
    </xf>
    <xf numFmtId="181" fontId="11" fillId="33" borderId="18" xfId="0" applyNumberFormat="1" applyFont="1" applyFill="1" applyBorder="1" applyAlignment="1" applyProtection="1">
      <alignment horizontal="center" vertical="center"/>
      <protection/>
    </xf>
    <xf numFmtId="181" fontId="11" fillId="33" borderId="84" xfId="0" applyNumberFormat="1" applyFont="1" applyFill="1" applyBorder="1" applyAlignment="1" applyProtection="1">
      <alignment horizontal="center" vertical="center"/>
      <protection/>
    </xf>
    <xf numFmtId="180" fontId="5" fillId="33" borderId="58" xfId="0" applyNumberFormat="1" applyFont="1" applyFill="1" applyBorder="1" applyAlignment="1" applyProtection="1">
      <alignment horizontal="center" vertical="center"/>
      <protection/>
    </xf>
    <xf numFmtId="180" fontId="5" fillId="33" borderId="77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6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80" xfId="0" applyNumberFormat="1" applyFont="1" applyFill="1" applyBorder="1" applyAlignment="1" applyProtection="1">
      <alignment horizontal="center" vertical="center" wrapText="1"/>
      <protection/>
    </xf>
    <xf numFmtId="1" fontId="5" fillId="33" borderId="92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62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1" fillId="33" borderId="62" xfId="0" applyNumberFormat="1" applyFont="1" applyFill="1" applyBorder="1" applyAlignment="1" applyProtection="1">
      <alignment horizontal="center" vertical="center"/>
      <protection/>
    </xf>
    <xf numFmtId="1" fontId="2" fillId="33" borderId="80" xfId="0" applyNumberFormat="1" applyFont="1" applyFill="1" applyBorder="1" applyAlignment="1" applyProtection="1">
      <alignment horizontal="center" vertical="center" wrapText="1"/>
      <protection/>
    </xf>
    <xf numFmtId="1" fontId="2" fillId="33" borderId="92" xfId="0" applyNumberFormat="1" applyFont="1" applyFill="1" applyBorder="1" applyAlignment="1" applyProtection="1">
      <alignment horizontal="center" vertical="center" wrapText="1"/>
      <protection/>
    </xf>
    <xf numFmtId="181" fontId="1" fillId="33" borderId="17" xfId="0" applyNumberFormat="1" applyFont="1" applyFill="1" applyBorder="1" applyAlignment="1" applyProtection="1">
      <alignment horizontal="center" vertical="center"/>
      <protection/>
    </xf>
    <xf numFmtId="181" fontId="1" fillId="33" borderId="62" xfId="0" applyNumberFormat="1" applyFont="1" applyFill="1" applyBorder="1" applyAlignment="1" applyProtection="1">
      <alignment horizontal="center" vertical="center"/>
      <protection/>
    </xf>
    <xf numFmtId="49" fontId="2" fillId="33" borderId="80" xfId="0" applyNumberFormat="1" applyFont="1" applyFill="1" applyBorder="1" applyAlignment="1" applyProtection="1">
      <alignment horizontal="center" vertical="center" wrapText="1"/>
      <protection/>
    </xf>
    <xf numFmtId="49" fontId="2" fillId="33" borderId="92" xfId="0" applyNumberFormat="1" applyFont="1" applyFill="1" applyBorder="1" applyAlignment="1" applyProtection="1">
      <alignment horizontal="center" vertical="center" wrapText="1"/>
      <protection/>
    </xf>
    <xf numFmtId="180" fontId="2" fillId="33" borderId="25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vertical="center" wrapText="1"/>
    </xf>
    <xf numFmtId="182" fontId="101" fillId="0" borderId="0" xfId="0" applyNumberFormat="1" applyFont="1" applyFill="1" applyBorder="1" applyAlignment="1">
      <alignment vertical="center" wrapText="1"/>
    </xf>
    <xf numFmtId="182" fontId="101" fillId="0" borderId="0" xfId="0" applyNumberFormat="1" applyFont="1" applyFill="1" applyBorder="1" applyAlignment="1">
      <alignment horizontal="center" vertical="center" wrapText="1"/>
    </xf>
    <xf numFmtId="0" fontId="12" fillId="33" borderId="79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62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1" fontId="11" fillId="33" borderId="105" xfId="0" applyNumberFormat="1" applyFont="1" applyFill="1" applyBorder="1" applyAlignment="1" applyProtection="1">
      <alignment horizontal="center" vertical="center"/>
      <protection/>
    </xf>
    <xf numFmtId="191" fontId="11" fillId="33" borderId="79" xfId="0" applyNumberFormat="1" applyFont="1" applyFill="1" applyBorder="1" applyAlignment="1" applyProtection="1">
      <alignment horizontal="center" vertical="center"/>
      <protection/>
    </xf>
    <xf numFmtId="191" fontId="12" fillId="33" borderId="33" xfId="0" applyNumberFormat="1" applyFont="1" applyFill="1" applyBorder="1" applyAlignment="1" applyProtection="1">
      <alignment horizontal="center" vertical="center"/>
      <protection/>
    </xf>
    <xf numFmtId="191" fontId="12" fillId="33" borderId="15" xfId="0" applyNumberFormat="1" applyFont="1" applyFill="1" applyBorder="1" applyAlignment="1" applyProtection="1">
      <alignment horizontal="center" vertical="center"/>
      <protection/>
    </xf>
    <xf numFmtId="190" fontId="7" fillId="33" borderId="104" xfId="0" applyNumberFormat="1" applyFont="1" applyFill="1" applyBorder="1" applyAlignment="1" applyProtection="1">
      <alignment horizontal="center" vertical="center"/>
      <protection/>
    </xf>
    <xf numFmtId="190" fontId="7" fillId="33" borderId="111" xfId="0" applyNumberFormat="1" applyFont="1" applyFill="1" applyBorder="1" applyAlignment="1" applyProtection="1">
      <alignment horizontal="center" vertical="center"/>
      <protection/>
    </xf>
    <xf numFmtId="190" fontId="7" fillId="33" borderId="106" xfId="0" applyNumberFormat="1" applyFont="1" applyFill="1" applyBorder="1" applyAlignment="1" applyProtection="1">
      <alignment horizontal="center" vertical="center"/>
      <protection/>
    </xf>
    <xf numFmtId="190" fontId="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7" fillId="33" borderId="33" xfId="0" applyNumberFormat="1" applyFont="1" applyFill="1" applyBorder="1" applyAlignment="1" applyProtection="1">
      <alignment horizontal="center" vertical="center"/>
      <protection/>
    </xf>
    <xf numFmtId="19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26" xfId="0" applyNumberFormat="1" applyFont="1" applyFill="1" applyBorder="1" applyAlignment="1" applyProtection="1">
      <alignment horizontal="center" vertical="center" textRotation="90"/>
      <protection/>
    </xf>
    <xf numFmtId="0" fontId="2" fillId="33" borderId="127" xfId="0" applyNumberFormat="1" applyFont="1" applyFill="1" applyBorder="1" applyAlignment="1" applyProtection="1">
      <alignment horizontal="center" vertical="center" textRotation="90"/>
      <protection/>
    </xf>
    <xf numFmtId="190" fontId="2" fillId="33" borderId="128" xfId="0" applyNumberFormat="1" applyFont="1" applyFill="1" applyBorder="1" applyAlignment="1" applyProtection="1">
      <alignment horizontal="center" vertical="center" wrapText="1"/>
      <protection/>
    </xf>
    <xf numFmtId="190" fontId="2" fillId="33" borderId="79" xfId="0" applyNumberFormat="1" applyFont="1" applyFill="1" applyBorder="1" applyAlignment="1" applyProtection="1">
      <alignment horizontal="center" vertical="center" wrapText="1"/>
      <protection/>
    </xf>
    <xf numFmtId="190" fontId="2" fillId="33" borderId="88" xfId="0" applyNumberFormat="1" applyFont="1" applyFill="1" applyBorder="1" applyAlignment="1" applyProtection="1">
      <alignment horizontal="center" vertical="center" wrapText="1"/>
      <protection/>
    </xf>
    <xf numFmtId="190" fontId="2" fillId="33" borderId="129" xfId="0" applyNumberFormat="1" applyFont="1" applyFill="1" applyBorder="1" applyAlignment="1" applyProtection="1">
      <alignment horizontal="center" vertical="center" wrapText="1"/>
      <protection/>
    </xf>
    <xf numFmtId="190" fontId="2" fillId="33" borderId="114" xfId="0" applyNumberFormat="1" applyFont="1" applyFill="1" applyBorder="1" applyAlignment="1" applyProtection="1">
      <alignment horizontal="center" vertical="center" wrapText="1"/>
      <protection/>
    </xf>
    <xf numFmtId="190" fontId="2" fillId="33" borderId="130" xfId="0" applyNumberFormat="1" applyFont="1" applyFill="1" applyBorder="1" applyAlignment="1" applyProtection="1">
      <alignment horizontal="center" vertical="center" wrapText="1"/>
      <protection/>
    </xf>
    <xf numFmtId="190" fontId="2" fillId="33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3" xfId="0" applyNumberFormat="1" applyFont="1" applyFill="1" applyBorder="1" applyAlignment="1" applyProtection="1">
      <alignment horizontal="center" vertical="center" wrapText="1"/>
      <protection/>
    </xf>
    <xf numFmtId="190" fontId="2" fillId="33" borderId="134" xfId="0" applyNumberFormat="1" applyFont="1" applyFill="1" applyBorder="1" applyAlignment="1" applyProtection="1">
      <alignment horizontal="center" vertical="center" wrapText="1"/>
      <protection/>
    </xf>
    <xf numFmtId="190" fontId="2" fillId="33" borderId="135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2" fillId="33" borderId="136" xfId="0" applyNumberFormat="1" applyFont="1" applyFill="1" applyBorder="1" applyAlignment="1" applyProtection="1">
      <alignment horizontal="center" vertical="center"/>
      <protection/>
    </xf>
    <xf numFmtId="190" fontId="2" fillId="33" borderId="21" xfId="0" applyNumberFormat="1" applyFont="1" applyFill="1" applyBorder="1" applyAlignment="1" applyProtection="1">
      <alignment horizontal="center" vertical="center"/>
      <protection/>
    </xf>
    <xf numFmtId="180" fontId="10" fillId="33" borderId="114" xfId="0" applyNumberFormat="1" applyFont="1" applyFill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71" xfId="0" applyNumberFormat="1" applyFont="1" applyFill="1" applyBorder="1" applyAlignment="1" applyProtection="1">
      <alignment horizontal="center" vertical="center"/>
      <protection/>
    </xf>
    <xf numFmtId="0" fontId="2" fillId="33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36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2" fillId="33" borderId="105" xfId="0" applyNumberFormat="1" applyFont="1" applyFill="1" applyBorder="1" applyAlignment="1" applyProtection="1">
      <alignment horizontal="center" vertical="center" wrapText="1"/>
      <protection/>
    </xf>
    <xf numFmtId="180" fontId="2" fillId="33" borderId="79" xfId="0" applyNumberFormat="1" applyFont="1" applyFill="1" applyBorder="1" applyAlignment="1" applyProtection="1">
      <alignment horizontal="center" vertical="center" wrapText="1"/>
      <protection/>
    </xf>
    <xf numFmtId="180" fontId="2" fillId="33" borderId="89" xfId="0" applyNumberFormat="1" applyFont="1" applyFill="1" applyBorder="1" applyAlignment="1" applyProtection="1">
      <alignment horizontal="center" vertical="center" wrapText="1"/>
      <protection/>
    </xf>
    <xf numFmtId="180" fontId="2" fillId="33" borderId="114" xfId="0" applyNumberFormat="1" applyFont="1" applyFill="1" applyBorder="1" applyAlignment="1" applyProtection="1">
      <alignment horizontal="center" vertical="center" wrapText="1"/>
      <protection/>
    </xf>
    <xf numFmtId="190" fontId="2" fillId="33" borderId="57" xfId="0" applyNumberFormat="1" applyFont="1" applyFill="1" applyBorder="1" applyAlignment="1" applyProtection="1">
      <alignment horizontal="center" vertical="center" wrapText="1"/>
      <protection/>
    </xf>
    <xf numFmtId="190" fontId="2" fillId="33" borderId="138" xfId="0" applyNumberFormat="1" applyFont="1" applyFill="1" applyBorder="1" applyAlignment="1" applyProtection="1">
      <alignment horizontal="center" vertical="center" wrapText="1"/>
      <protection/>
    </xf>
    <xf numFmtId="19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right" vertical="center" wrapText="1"/>
    </xf>
    <xf numFmtId="0" fontId="7" fillId="33" borderId="33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09" xfId="0" applyFont="1" applyFill="1" applyBorder="1" applyAlignment="1">
      <alignment horizontal="right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center" wrapText="1"/>
    </xf>
    <xf numFmtId="1" fontId="7" fillId="33" borderId="59" xfId="0" applyNumberFormat="1" applyFont="1" applyFill="1" applyBorder="1" applyAlignment="1">
      <alignment horizontal="center" vertical="center" wrapText="1"/>
    </xf>
    <xf numFmtId="1" fontId="7" fillId="33" borderId="78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 applyProtection="1">
      <alignment horizontal="center" vertical="center" wrapText="1"/>
      <protection/>
    </xf>
    <xf numFmtId="1" fontId="5" fillId="33" borderId="77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62" xfId="0" applyNumberFormat="1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5" fillId="33" borderId="113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33" borderId="103" xfId="0" applyFont="1" applyFill="1" applyBorder="1" applyAlignment="1" applyProtection="1">
      <alignment horizontal="right" vertical="center"/>
      <protection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" fontId="7" fillId="33" borderId="104" xfId="0" applyNumberFormat="1" applyFont="1" applyFill="1" applyBorder="1" applyAlignment="1">
      <alignment horizontal="right" vertical="center" wrapText="1"/>
    </xf>
    <xf numFmtId="1" fontId="7" fillId="33" borderId="109" xfId="0" applyNumberFormat="1" applyFont="1" applyFill="1" applyBorder="1" applyAlignment="1">
      <alignment horizontal="right" vertical="center" wrapText="1"/>
    </xf>
    <xf numFmtId="49" fontId="7" fillId="33" borderId="104" xfId="0" applyNumberFormat="1" applyFont="1" applyFill="1" applyBorder="1" applyAlignment="1">
      <alignment horizontal="center" vertical="center" wrapText="1"/>
    </xf>
    <xf numFmtId="49" fontId="5" fillId="33" borderId="98" xfId="0" applyNumberFormat="1" applyFont="1" applyFill="1" applyBorder="1" applyAlignment="1">
      <alignment horizontal="left" vertical="center" wrapText="1"/>
    </xf>
    <xf numFmtId="49" fontId="5" fillId="33" borderId="36" xfId="0" applyNumberFormat="1" applyFont="1" applyFill="1" applyBorder="1" applyAlignment="1">
      <alignment horizontal="left" vertical="center" wrapText="1"/>
    </xf>
    <xf numFmtId="190" fontId="5" fillId="0" borderId="107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0" fontId="5" fillId="0" borderId="11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right" vertical="center"/>
    </xf>
    <xf numFmtId="0" fontId="5" fillId="33" borderId="139" xfId="0" applyFont="1" applyFill="1" applyBorder="1" applyAlignment="1">
      <alignment horizontal="right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right" vertical="center" wrapText="1"/>
    </xf>
    <xf numFmtId="0" fontId="5" fillId="33" borderId="111" xfId="0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8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left" vertical="center"/>
    </xf>
    <xf numFmtId="191" fontId="12" fillId="33" borderId="10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03" xfId="0" applyNumberFormat="1" applyFont="1" applyFill="1" applyBorder="1" applyAlignment="1" applyProtection="1">
      <alignment horizontal="center" vertical="center"/>
      <protection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139" xfId="0" applyNumberFormat="1" applyFont="1" applyFill="1" applyBorder="1" applyAlignment="1" applyProtection="1">
      <alignment horizontal="center" vertical="center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/>
    </xf>
    <xf numFmtId="180" fontId="5" fillId="33" borderId="80" xfId="0" applyNumberFormat="1" applyFont="1" applyFill="1" applyBorder="1" applyAlignment="1" applyProtection="1">
      <alignment horizontal="center" vertical="center"/>
      <protection/>
    </xf>
    <xf numFmtId="180" fontId="5" fillId="33" borderId="92" xfId="0" applyNumberFormat="1" applyFont="1" applyFill="1" applyBorder="1" applyAlignment="1" applyProtection="1">
      <alignment horizontal="center" vertical="center"/>
      <protection/>
    </xf>
    <xf numFmtId="49" fontId="7" fillId="33" borderId="59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right" vertical="center"/>
      <protection/>
    </xf>
    <xf numFmtId="0" fontId="19" fillId="0" borderId="1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3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right" vertical="center"/>
    </xf>
    <xf numFmtId="0" fontId="5" fillId="0" borderId="139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3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0" xfId="0" applyFont="1" applyFill="1" applyBorder="1" applyAlignment="1">
      <alignment horizontal="right" vertical="center" wrapText="1"/>
    </xf>
    <xf numFmtId="0" fontId="5" fillId="0" borderId="125" xfId="0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right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06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3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8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right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104" xfId="0" applyNumberFormat="1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191" fontId="11" fillId="0" borderId="105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13" fillId="33" borderId="80" xfId="0" applyNumberFormat="1" applyFont="1" applyFill="1" applyBorder="1" applyAlignment="1">
      <alignment horizontal="center" vertical="center" wrapText="1"/>
    </xf>
    <xf numFmtId="49" fontId="13" fillId="33" borderId="9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04" xfId="0" applyNumberFormat="1" applyFont="1" applyFill="1" applyBorder="1" applyAlignment="1">
      <alignment horizontal="center" vertical="center" wrapText="1"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49" fontId="92" fillId="0" borderId="59" xfId="0" applyNumberFormat="1" applyFont="1" applyFill="1" applyBorder="1" applyAlignment="1">
      <alignment horizontal="center" vertical="center" wrapText="1"/>
    </xf>
    <xf numFmtId="49" fontId="92" fillId="0" borderId="78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191" fontId="11" fillId="0" borderId="104" xfId="0" applyNumberFormat="1" applyFont="1" applyFill="1" applyBorder="1" applyAlignment="1" applyProtection="1">
      <alignment horizontal="center" vertical="center"/>
      <protection/>
    </xf>
    <xf numFmtId="191" fontId="11" fillId="0" borderId="111" xfId="0" applyNumberFormat="1" applyFont="1" applyFill="1" applyBorder="1" applyAlignment="1" applyProtection="1">
      <alignment horizontal="center" vertical="center"/>
      <protection/>
    </xf>
    <xf numFmtId="191" fontId="11" fillId="0" borderId="109" xfId="0" applyNumberFormat="1" applyFont="1" applyFill="1" applyBorder="1" applyAlignment="1" applyProtection="1">
      <alignment horizontal="center" vertical="center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0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0" fontId="92" fillId="0" borderId="59" xfId="0" applyFont="1" applyFill="1" applyBorder="1" applyAlignment="1">
      <alignment horizontal="center" vertical="center" wrapText="1"/>
    </xf>
    <xf numFmtId="0" fontId="92" fillId="0" borderId="7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81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" fontId="5" fillId="0" borderId="80" xfId="0" applyNumberFormat="1" applyFont="1" applyFill="1" applyBorder="1" applyAlignment="1">
      <alignment horizontal="center" vertical="center" wrapText="1"/>
    </xf>
    <xf numFmtId="1" fontId="5" fillId="0" borderId="92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80" xfId="0" applyNumberFormat="1" applyFont="1" applyFill="1" applyBorder="1" applyAlignment="1" applyProtection="1">
      <alignment horizontal="center" vertical="center" wrapText="1"/>
      <protection/>
    </xf>
    <xf numFmtId="1" fontId="2" fillId="0" borderId="92" xfId="0" applyNumberFormat="1" applyFont="1" applyFill="1" applyBorder="1" applyAlignment="1" applyProtection="1">
      <alignment horizontal="center" vertical="center" wrapText="1"/>
      <protection/>
    </xf>
    <xf numFmtId="49" fontId="2" fillId="0" borderId="80" xfId="0" applyNumberFormat="1" applyFont="1" applyFill="1" applyBorder="1" applyAlignment="1" applyProtection="1">
      <alignment horizontal="center" vertical="center" wrapText="1"/>
      <protection/>
    </xf>
    <xf numFmtId="49" fontId="2" fillId="0" borderId="92" xfId="0" applyNumberFormat="1" applyFont="1" applyFill="1" applyBorder="1" applyAlignment="1" applyProtection="1">
      <alignment horizontal="center" vertical="center" wrapText="1"/>
      <protection/>
    </xf>
    <xf numFmtId="190" fontId="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38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5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140" xfId="0" applyNumberFormat="1" applyFont="1" applyFill="1" applyBorder="1" applyAlignment="1" applyProtection="1">
      <alignment horizontal="center" vertical="center" wrapText="1"/>
      <protection/>
    </xf>
    <xf numFmtId="180" fontId="2" fillId="0" borderId="89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108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3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10" fillId="0" borderId="114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 textRotation="90"/>
      <protection/>
    </xf>
    <xf numFmtId="0" fontId="2" fillId="0" borderId="127" xfId="0" applyNumberFormat="1" applyFont="1" applyFill="1" applyBorder="1" applyAlignment="1" applyProtection="1">
      <alignment horizontal="center" vertical="center" textRotation="90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190" fontId="2" fillId="0" borderId="136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8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2" fillId="0" borderId="130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 applyProtection="1">
      <alignment horizontal="center" vertical="center" wrapText="1"/>
      <protection/>
    </xf>
    <xf numFmtId="190" fontId="2" fillId="0" borderId="134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0" zoomScaleSheetLayoutView="70" zoomScalePageLayoutView="0" workbookViewId="0" topLeftCell="A12">
      <selection activeCell="AX30" sqref="AX30:BA31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  <c r="AL1" s="851"/>
      <c r="AM1" s="851"/>
      <c r="AN1" s="851"/>
      <c r="AO1" s="851"/>
      <c r="AP1" s="851"/>
      <c r="AQ1" s="851"/>
      <c r="AR1" s="851"/>
      <c r="AS1" s="851"/>
      <c r="AT1" s="851"/>
      <c r="AU1" s="851"/>
      <c r="AV1" s="851"/>
      <c r="AW1" s="851"/>
      <c r="AX1" s="851"/>
      <c r="AY1" s="851"/>
      <c r="AZ1" s="851"/>
      <c r="BA1" s="851"/>
      <c r="BB1" s="851"/>
      <c r="BC1" s="851"/>
      <c r="BD1" s="851"/>
      <c r="BE1" s="851"/>
    </row>
    <row r="2" spans="1:57" ht="24" customHeight="1">
      <c r="A2" s="1313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272" t="s">
        <v>82</v>
      </c>
      <c r="Q2" s="1272"/>
      <c r="R2" s="1272"/>
      <c r="S2" s="1272"/>
      <c r="T2" s="1272"/>
      <c r="U2" s="1272"/>
      <c r="V2" s="1272"/>
      <c r="W2" s="1272"/>
      <c r="X2" s="1272"/>
      <c r="Y2" s="1272"/>
      <c r="Z2" s="1272"/>
      <c r="AA2" s="1272"/>
      <c r="AB2" s="1272"/>
      <c r="AC2" s="1272"/>
      <c r="AD2" s="1272"/>
      <c r="AE2" s="1272"/>
      <c r="AF2" s="1272"/>
      <c r="AG2" s="1272"/>
      <c r="AH2" s="1272"/>
      <c r="AI2" s="1272"/>
      <c r="AJ2" s="1272"/>
      <c r="AK2" s="1272"/>
      <c r="AL2" s="1272"/>
      <c r="AM2" s="1272"/>
      <c r="AN2" s="1272"/>
      <c r="AO2" s="851"/>
      <c r="AP2" s="851"/>
      <c r="AQ2" s="851"/>
      <c r="AR2" s="851"/>
      <c r="AS2" s="851"/>
      <c r="AT2" s="851"/>
      <c r="AU2" s="851"/>
      <c r="AV2" s="851"/>
      <c r="AW2" s="851"/>
      <c r="AX2" s="851"/>
      <c r="AY2" s="851"/>
      <c r="AZ2" s="851"/>
      <c r="BA2" s="851"/>
      <c r="BB2" s="851"/>
      <c r="BC2" s="851"/>
      <c r="BD2" s="851"/>
      <c r="BE2" s="851"/>
    </row>
    <row r="3" spans="1:57" ht="31.5" customHeight="1">
      <c r="A3" s="1308" t="s">
        <v>222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1"/>
      <c r="AP3" s="851"/>
      <c r="AQ3" s="851"/>
      <c r="AR3" s="851"/>
      <c r="AS3" s="851"/>
      <c r="AT3" s="851"/>
      <c r="AU3" s="851"/>
      <c r="AV3" s="851"/>
      <c r="AW3" s="851"/>
      <c r="AX3" s="851"/>
      <c r="AY3" s="851"/>
      <c r="AZ3" s="851"/>
      <c r="BA3" s="851"/>
      <c r="BB3" s="851"/>
      <c r="BC3" s="851"/>
      <c r="BD3" s="851"/>
      <c r="BE3" s="851"/>
    </row>
    <row r="4" spans="1:57" ht="39.75" customHeight="1">
      <c r="A4" s="1308" t="s">
        <v>223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273" t="s">
        <v>14</v>
      </c>
      <c r="Q4" s="1273"/>
      <c r="R4" s="1273"/>
      <c r="S4" s="1273"/>
      <c r="T4" s="1273"/>
      <c r="U4" s="1273"/>
      <c r="V4" s="1273"/>
      <c r="W4" s="1273"/>
      <c r="X4" s="1273"/>
      <c r="Y4" s="1273"/>
      <c r="Z4" s="1273"/>
      <c r="AA4" s="1273"/>
      <c r="AB4" s="1273"/>
      <c r="AC4" s="1273"/>
      <c r="AD4" s="1273"/>
      <c r="AE4" s="1273"/>
      <c r="AF4" s="1273"/>
      <c r="AG4" s="1273"/>
      <c r="AH4" s="1273"/>
      <c r="AI4" s="1273"/>
      <c r="AJ4" s="1273"/>
      <c r="AK4" s="1273"/>
      <c r="AL4" s="1273"/>
      <c r="AM4" s="1273"/>
      <c r="AN4" s="1273"/>
      <c r="AO4" s="851"/>
      <c r="AP4" s="851"/>
      <c r="AQ4" s="851"/>
      <c r="AR4" s="851"/>
      <c r="AS4" s="851"/>
      <c r="AT4" s="851"/>
      <c r="AU4" s="851"/>
      <c r="AV4" s="851"/>
      <c r="AW4" s="851"/>
      <c r="AX4" s="851"/>
      <c r="AY4" s="851"/>
      <c r="AZ4" s="851"/>
      <c r="BA4" s="851"/>
      <c r="BB4" s="851"/>
      <c r="BC4" s="851"/>
      <c r="BD4" s="851"/>
      <c r="BE4" s="851"/>
    </row>
    <row r="5" spans="1:57" s="4" customFormat="1" ht="30" customHeight="1">
      <c r="A5" s="1314" t="s">
        <v>270</v>
      </c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4"/>
      <c r="O5" s="1314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1183" t="s">
        <v>277</v>
      </c>
      <c r="AO5" s="1183"/>
      <c r="AP5" s="1183"/>
      <c r="AQ5" s="1183"/>
      <c r="AR5" s="1183"/>
      <c r="AS5" s="1183"/>
      <c r="AT5" s="1183"/>
      <c r="AU5" s="1183"/>
      <c r="AV5" s="1183"/>
      <c r="AW5" s="1183"/>
      <c r="AX5" s="1183"/>
      <c r="AY5" s="1183"/>
      <c r="AZ5" s="1183"/>
      <c r="BA5" s="1183"/>
      <c r="BB5" s="851"/>
      <c r="BC5" s="851"/>
      <c r="BD5" s="851"/>
      <c r="BE5" s="851"/>
    </row>
    <row r="6" spans="1:57" s="4" customFormat="1" ht="30.75" customHeight="1">
      <c r="A6" s="1312" t="s">
        <v>335</v>
      </c>
      <c r="B6" s="1312"/>
      <c r="C6" s="1312"/>
      <c r="D6" s="1312"/>
      <c r="E6" s="1312"/>
      <c r="F6" s="1312"/>
      <c r="G6" s="1312"/>
      <c r="H6" s="1312"/>
      <c r="I6" s="1312"/>
      <c r="J6" s="1312"/>
      <c r="K6" s="1312"/>
      <c r="L6" s="1312"/>
      <c r="M6" s="1312"/>
      <c r="N6" s="1312"/>
      <c r="O6" s="1312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1183"/>
      <c r="AO6" s="1183"/>
      <c r="AP6" s="1183"/>
      <c r="AQ6" s="1183"/>
      <c r="AR6" s="1183"/>
      <c r="AS6" s="1183"/>
      <c r="AT6" s="1183"/>
      <c r="AU6" s="1183"/>
      <c r="AV6" s="1183"/>
      <c r="AW6" s="1183"/>
      <c r="AX6" s="1183"/>
      <c r="AY6" s="1183"/>
      <c r="AZ6" s="1183"/>
      <c r="BA6" s="1183"/>
      <c r="BB6" s="851"/>
      <c r="BC6" s="851"/>
      <c r="BD6" s="851"/>
      <c r="BE6" s="851"/>
    </row>
    <row r="7" spans="1:57" s="4" customFormat="1" ht="11.25" customHeight="1">
      <c r="A7" s="852"/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/>
      <c r="AN7" s="1183"/>
      <c r="AO7" s="1183"/>
      <c r="AP7" s="1183"/>
      <c r="AQ7" s="1183"/>
      <c r="AR7" s="1183"/>
      <c r="AS7" s="1183"/>
      <c r="AT7" s="1183"/>
      <c r="AU7" s="1183"/>
      <c r="AV7" s="1183"/>
      <c r="AW7" s="1183"/>
      <c r="AX7" s="1183"/>
      <c r="AY7" s="1183"/>
      <c r="AZ7" s="1183"/>
      <c r="BA7" s="1183"/>
      <c r="BB7" s="851"/>
      <c r="BC7" s="851"/>
      <c r="BD7" s="851"/>
      <c r="BE7" s="851"/>
    </row>
    <row r="8" spans="1:57" s="4" customFormat="1" ht="30" customHeight="1">
      <c r="A8" s="1308" t="s">
        <v>27</v>
      </c>
      <c r="B8" s="1308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185" t="s">
        <v>271</v>
      </c>
      <c r="Q8" s="1186"/>
      <c r="R8" s="1186"/>
      <c r="S8" s="1186"/>
      <c r="T8" s="1186"/>
      <c r="U8" s="1186"/>
      <c r="V8" s="1186"/>
      <c r="W8" s="1186"/>
      <c r="X8" s="1186"/>
      <c r="Y8" s="1186"/>
      <c r="Z8" s="1186"/>
      <c r="AA8" s="1186"/>
      <c r="AB8" s="1186"/>
      <c r="AC8" s="1186"/>
      <c r="AD8" s="1186"/>
      <c r="AE8" s="1186"/>
      <c r="AF8" s="1186"/>
      <c r="AG8" s="1186"/>
      <c r="AH8" s="1186"/>
      <c r="AI8" s="1186"/>
      <c r="AJ8" s="1186"/>
      <c r="AK8" s="1186"/>
      <c r="AL8" s="1186"/>
      <c r="AM8" s="1186"/>
      <c r="AN8" s="1187" t="s">
        <v>278</v>
      </c>
      <c r="AO8" s="1188"/>
      <c r="AP8" s="1188"/>
      <c r="AQ8" s="1188"/>
      <c r="AR8" s="1188"/>
      <c r="AS8" s="1188"/>
      <c r="AT8" s="1188"/>
      <c r="AU8" s="1188"/>
      <c r="AV8" s="1188"/>
      <c r="AW8" s="1188"/>
      <c r="AX8" s="1188"/>
      <c r="AY8" s="1188"/>
      <c r="AZ8" s="1188"/>
      <c r="BA8" s="1188"/>
      <c r="BB8" s="851"/>
      <c r="BC8" s="851"/>
      <c r="BD8" s="851"/>
      <c r="BE8" s="851"/>
    </row>
    <row r="9" spans="1:57" s="4" customFormat="1" ht="30" customHeight="1">
      <c r="A9" s="1308" t="s">
        <v>224</v>
      </c>
      <c r="B9" s="1308"/>
      <c r="C9" s="1308"/>
      <c r="D9" s="1308"/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183" t="s">
        <v>272</v>
      </c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5"/>
      <c r="AO9" s="855"/>
      <c r="AP9" s="855"/>
      <c r="AQ9" s="855"/>
      <c r="AR9" s="855"/>
      <c r="AS9" s="855"/>
      <c r="AT9" s="855"/>
      <c r="AU9" s="855"/>
      <c r="AV9" s="855"/>
      <c r="AW9" s="855"/>
      <c r="AX9" s="855"/>
      <c r="AY9" s="855"/>
      <c r="AZ9" s="855"/>
      <c r="BA9" s="855"/>
      <c r="BB9" s="851"/>
      <c r="BC9" s="851"/>
      <c r="BD9" s="851"/>
      <c r="BE9" s="851"/>
    </row>
    <row r="10" spans="1:57" s="4" customFormat="1" ht="30.75" customHeight="1">
      <c r="A10" s="851"/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1183" t="s">
        <v>273</v>
      </c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3"/>
      <c r="AG10" s="1183"/>
      <c r="AH10" s="1183"/>
      <c r="AI10" s="1183"/>
      <c r="AJ10" s="1183"/>
      <c r="AK10" s="1183"/>
      <c r="AL10" s="1183"/>
      <c r="AM10" s="854"/>
      <c r="AN10" s="1190" t="s">
        <v>274</v>
      </c>
      <c r="AO10" s="1190"/>
      <c r="AP10" s="1190"/>
      <c r="AQ10" s="1190"/>
      <c r="AR10" s="1190"/>
      <c r="AS10" s="1190"/>
      <c r="AT10" s="1190"/>
      <c r="AU10" s="1190"/>
      <c r="AV10" s="1190"/>
      <c r="AW10" s="1190"/>
      <c r="AX10" s="1190"/>
      <c r="AY10" s="1190"/>
      <c r="AZ10" s="1190"/>
      <c r="BA10" s="1190"/>
      <c r="BB10" s="851"/>
      <c r="BC10" s="851"/>
      <c r="BD10" s="851"/>
      <c r="BE10" s="851"/>
    </row>
    <row r="11" spans="1:57" s="4" customFormat="1" ht="30" customHeight="1">
      <c r="A11" s="851"/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1183" t="s">
        <v>275</v>
      </c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89"/>
      <c r="AG11" s="1189"/>
      <c r="AH11" s="1189"/>
      <c r="AI11" s="1189"/>
      <c r="AJ11" s="1189"/>
      <c r="AK11" s="1192"/>
      <c r="AL11" s="854"/>
      <c r="AM11" s="854"/>
      <c r="AN11" s="1191"/>
      <c r="AO11" s="1191"/>
      <c r="AP11" s="1191"/>
      <c r="AQ11" s="1191"/>
      <c r="AR11" s="1191"/>
      <c r="AS11" s="1191"/>
      <c r="AT11" s="1191"/>
      <c r="AU11" s="1191"/>
      <c r="AV11" s="1191"/>
      <c r="AW11" s="1191"/>
      <c r="AX11" s="1191"/>
      <c r="AY11" s="1191"/>
      <c r="AZ11" s="1191"/>
      <c r="BA11" s="1191"/>
      <c r="BB11" s="851"/>
      <c r="BC11" s="851"/>
      <c r="BD11" s="851"/>
      <c r="BE11" s="851"/>
    </row>
    <row r="12" spans="1:57" s="4" customFormat="1" ht="30" customHeight="1">
      <c r="A12" s="851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1192"/>
      <c r="Q12" s="1192"/>
      <c r="R12" s="1192"/>
      <c r="S12" s="1192"/>
      <c r="T12" s="1192"/>
      <c r="U12" s="1192"/>
      <c r="V12" s="1192"/>
      <c r="W12" s="1192"/>
      <c r="X12" s="1192"/>
      <c r="Y12" s="1192"/>
      <c r="Z12" s="1192"/>
      <c r="AA12" s="1192"/>
      <c r="AB12" s="1192"/>
      <c r="AC12" s="1192"/>
      <c r="AD12" s="1192"/>
      <c r="AE12" s="1192"/>
      <c r="AF12" s="1192"/>
      <c r="AG12" s="1192"/>
      <c r="AH12" s="1192"/>
      <c r="AI12" s="1192"/>
      <c r="AJ12" s="1192"/>
      <c r="AK12" s="1192"/>
      <c r="AL12" s="856"/>
      <c r="AM12" s="856"/>
      <c r="AN12" s="857"/>
      <c r="AO12" s="857"/>
      <c r="AP12" s="857"/>
      <c r="AQ12" s="857"/>
      <c r="AR12" s="857"/>
      <c r="AS12" s="857"/>
      <c r="AT12" s="857"/>
      <c r="AU12" s="857"/>
      <c r="AV12" s="857"/>
      <c r="AW12" s="857"/>
      <c r="AX12" s="857"/>
      <c r="AY12" s="857"/>
      <c r="AZ12" s="857"/>
      <c r="BA12" s="857"/>
      <c r="BB12" s="851"/>
      <c r="BC12" s="851"/>
      <c r="BD12" s="851"/>
      <c r="BE12" s="851"/>
    </row>
    <row r="13" spans="1:57" s="4" customFormat="1" ht="55.5" customHeight="1">
      <c r="A13" s="851"/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1311" t="s">
        <v>276</v>
      </c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  <c r="AA13" s="1311"/>
      <c r="AB13" s="1311"/>
      <c r="AC13" s="1311"/>
      <c r="AD13" s="1311"/>
      <c r="AE13" s="1311"/>
      <c r="AF13" s="1311"/>
      <c r="AG13" s="1311"/>
      <c r="AH13" s="1311"/>
      <c r="AI13" s="1311"/>
      <c r="AJ13" s="1311"/>
      <c r="AK13" s="1311"/>
      <c r="AL13" s="1311"/>
      <c r="AM13" s="1311"/>
      <c r="AN13" s="1311"/>
      <c r="AO13" s="1182"/>
      <c r="AP13" s="1182"/>
      <c r="AQ13" s="1182"/>
      <c r="AR13" s="1182"/>
      <c r="AS13" s="1182"/>
      <c r="AT13" s="1182"/>
      <c r="AU13" s="1182"/>
      <c r="AV13" s="1182"/>
      <c r="AW13" s="1182"/>
      <c r="AX13" s="1182"/>
      <c r="AY13" s="1182"/>
      <c r="AZ13" s="1182"/>
      <c r="BA13" s="1182"/>
      <c r="BB13" s="851"/>
      <c r="BC13" s="851"/>
      <c r="BD13" s="851"/>
      <c r="BE13" s="851"/>
    </row>
    <row r="14" spans="1:57" s="4" customFormat="1" ht="44.25" customHeight="1">
      <c r="A14" s="851"/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1184" t="s">
        <v>279</v>
      </c>
      <c r="Q14" s="1184"/>
      <c r="R14" s="1184"/>
      <c r="S14" s="1184"/>
      <c r="T14" s="1184"/>
      <c r="U14" s="1184"/>
      <c r="V14" s="1184"/>
      <c r="W14" s="1184"/>
      <c r="X14" s="1184"/>
      <c r="Y14" s="1184"/>
      <c r="Z14" s="1184"/>
      <c r="AA14" s="1184"/>
      <c r="AB14" s="1184"/>
      <c r="AC14" s="1184"/>
      <c r="AD14" s="1184"/>
      <c r="AE14" s="1184"/>
      <c r="AF14" s="1184"/>
      <c r="AG14" s="1184"/>
      <c r="AH14" s="1184"/>
      <c r="AI14" s="1184"/>
      <c r="AJ14" s="1184"/>
      <c r="AK14" s="1184"/>
      <c r="AL14" s="1184"/>
      <c r="AM14" s="1184"/>
      <c r="AN14" s="1184"/>
      <c r="AO14" s="851"/>
      <c r="AP14" s="851"/>
      <c r="AQ14" s="851"/>
      <c r="AR14" s="851"/>
      <c r="AS14" s="851"/>
      <c r="AT14" s="851"/>
      <c r="AU14" s="851"/>
      <c r="AV14" s="851"/>
      <c r="AW14" s="851"/>
      <c r="AX14" s="851"/>
      <c r="AY14" s="851"/>
      <c r="AZ14" s="851"/>
      <c r="BA14" s="851"/>
      <c r="BB14" s="851"/>
      <c r="BC14" s="851"/>
      <c r="BD14" s="851"/>
      <c r="BE14" s="851"/>
    </row>
    <row r="15" spans="41:57" s="4" customFormat="1" ht="36.75" customHeight="1">
      <c r="AO15" s="1307"/>
      <c r="AP15" s="1307"/>
      <c r="AQ15" s="1307"/>
      <c r="AR15" s="1307"/>
      <c r="AS15" s="1307"/>
      <c r="AT15" s="1307"/>
      <c r="AU15" s="1307"/>
      <c r="AV15" s="1307"/>
      <c r="AW15" s="1307"/>
      <c r="AX15" s="1307"/>
      <c r="AY15" s="1307"/>
      <c r="AZ15" s="1307"/>
      <c r="BA15" s="1307"/>
      <c r="BB15" s="1307"/>
      <c r="BC15" s="1307"/>
      <c r="BD15" s="1307"/>
      <c r="BE15" s="1307"/>
    </row>
    <row r="16" spans="1:57" s="4" customFormat="1" ht="20.25">
      <c r="A16" s="1310" t="s">
        <v>336</v>
      </c>
      <c r="B16" s="1310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0"/>
      <c r="AI16" s="1310"/>
      <c r="AJ16" s="1310"/>
      <c r="AK16" s="1310"/>
      <c r="AL16" s="1310"/>
      <c r="AM16" s="1310"/>
      <c r="AN16" s="1310"/>
      <c r="AO16" s="1310"/>
      <c r="AP16" s="1310"/>
      <c r="AQ16" s="1310"/>
      <c r="AR16" s="1310"/>
      <c r="AS16" s="1310"/>
      <c r="AT16" s="1310"/>
      <c r="AU16" s="1310"/>
      <c r="AV16" s="1310"/>
      <c r="AW16" s="1310"/>
      <c r="AX16" s="1310"/>
      <c r="AY16" s="1310"/>
      <c r="AZ16" s="1310"/>
      <c r="BA16" s="1310"/>
      <c r="BB16" s="1310"/>
      <c r="BC16" s="1310"/>
      <c r="BD16" s="1310"/>
      <c r="BE16" s="1310"/>
    </row>
    <row r="17" ht="9.75" customHeight="1" thickBot="1"/>
    <row r="18" spans="1:57" ht="18" customHeight="1" thickBot="1">
      <c r="A18" s="1305" t="s">
        <v>12</v>
      </c>
      <c r="B18" s="1298" t="s">
        <v>0</v>
      </c>
      <c r="C18" s="1279"/>
      <c r="D18" s="1279"/>
      <c r="E18" s="1299"/>
      <c r="F18" s="1298" t="s">
        <v>1</v>
      </c>
      <c r="G18" s="1279"/>
      <c r="H18" s="1279"/>
      <c r="I18" s="1299"/>
      <c r="J18" s="1274" t="s">
        <v>2</v>
      </c>
      <c r="K18" s="1277"/>
      <c r="L18" s="1277"/>
      <c r="M18" s="1276"/>
      <c r="N18" s="1274" t="s">
        <v>3</v>
      </c>
      <c r="O18" s="1277"/>
      <c r="P18" s="1277"/>
      <c r="Q18" s="1277"/>
      <c r="R18" s="1276"/>
      <c r="S18" s="1275" t="s">
        <v>4</v>
      </c>
      <c r="T18" s="1275"/>
      <c r="U18" s="1275"/>
      <c r="V18" s="1275"/>
      <c r="W18" s="1277"/>
      <c r="X18" s="1274" t="s">
        <v>5</v>
      </c>
      <c r="Y18" s="1277"/>
      <c r="Z18" s="1277"/>
      <c r="AA18" s="1276"/>
      <c r="AB18" s="1278" t="s">
        <v>6</v>
      </c>
      <c r="AC18" s="1279"/>
      <c r="AD18" s="1279"/>
      <c r="AE18" s="1280"/>
      <c r="AF18" s="1298" t="s">
        <v>7</v>
      </c>
      <c r="AG18" s="1279"/>
      <c r="AH18" s="1279"/>
      <c r="AI18" s="1299"/>
      <c r="AJ18" s="1274" t="s">
        <v>8</v>
      </c>
      <c r="AK18" s="1275"/>
      <c r="AL18" s="1275"/>
      <c r="AM18" s="1275"/>
      <c r="AN18" s="1276"/>
      <c r="AO18" s="1274" t="s">
        <v>9</v>
      </c>
      <c r="AP18" s="1277"/>
      <c r="AQ18" s="1277"/>
      <c r="AR18" s="1276"/>
      <c r="AS18" s="1275" t="s">
        <v>10</v>
      </c>
      <c r="AT18" s="1275"/>
      <c r="AU18" s="1275"/>
      <c r="AV18" s="1275"/>
      <c r="AW18" s="1277"/>
      <c r="AX18" s="1274" t="s">
        <v>11</v>
      </c>
      <c r="AY18" s="1277"/>
      <c r="AZ18" s="1277"/>
      <c r="BA18" s="1276"/>
      <c r="BB18" s="1309"/>
      <c r="BC18" s="1309"/>
      <c r="BD18" s="1309"/>
      <c r="BE18" s="1309"/>
    </row>
    <row r="19" spans="1:57" s="3" customFormat="1" ht="20.25" customHeight="1" thickBot="1">
      <c r="A19" s="1306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962" customFormat="1" ht="19.5" customHeight="1">
      <c r="A20" s="960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942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937" t="s">
        <v>206</v>
      </c>
      <c r="T20" s="988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53"/>
      <c r="AG20" s="451"/>
      <c r="AH20" s="451"/>
      <c r="AI20" s="452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940" t="s">
        <v>16</v>
      </c>
      <c r="AT20" s="459" t="s">
        <v>16</v>
      </c>
      <c r="AU20" s="459" t="s">
        <v>16</v>
      </c>
      <c r="AV20" s="459" t="s">
        <v>16</v>
      </c>
      <c r="AW20" s="941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962" customFormat="1" ht="19.5" customHeight="1">
      <c r="A21" s="942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943"/>
      <c r="K21" s="944"/>
      <c r="L21" s="467"/>
      <c r="M21" s="938"/>
      <c r="N21" s="468"/>
      <c r="O21" s="469"/>
      <c r="P21" s="467"/>
      <c r="Q21" s="945" t="s">
        <v>15</v>
      </c>
      <c r="R21" s="464" t="s">
        <v>29</v>
      </c>
      <c r="S21" s="939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939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964" customFormat="1" ht="19.5" customHeight="1" thickBot="1">
      <c r="A22" s="961">
        <v>3</v>
      </c>
      <c r="B22" s="946" t="s">
        <v>29</v>
      </c>
      <c r="C22" s="951" t="s">
        <v>204</v>
      </c>
      <c r="D22" s="947"/>
      <c r="E22" s="948"/>
      <c r="F22" s="949"/>
      <c r="G22" s="947"/>
      <c r="H22" s="947"/>
      <c r="I22" s="948"/>
      <c r="J22" s="949"/>
      <c r="K22" s="947"/>
      <c r="L22" s="947"/>
      <c r="M22" s="950"/>
      <c r="N22" s="949"/>
      <c r="O22" s="947"/>
      <c r="P22" s="947"/>
      <c r="Q22" s="951" t="s">
        <v>15</v>
      </c>
      <c r="R22" s="950" t="s">
        <v>205</v>
      </c>
      <c r="S22" s="952" t="s">
        <v>16</v>
      </c>
      <c r="T22" s="953" t="s">
        <v>330</v>
      </c>
      <c r="U22" s="953" t="s">
        <v>330</v>
      </c>
      <c r="V22" s="989" t="s">
        <v>330</v>
      </c>
      <c r="W22" s="948" t="s">
        <v>331</v>
      </c>
      <c r="X22" s="956" t="s">
        <v>331</v>
      </c>
      <c r="Y22" s="947" t="s">
        <v>331</v>
      </c>
      <c r="Z22" s="947" t="s">
        <v>331</v>
      </c>
      <c r="AA22" s="948" t="s">
        <v>331</v>
      </c>
      <c r="AB22" s="956" t="s">
        <v>331</v>
      </c>
      <c r="AC22" s="947" t="s">
        <v>331</v>
      </c>
      <c r="AD22" s="947" t="s">
        <v>331</v>
      </c>
      <c r="AE22" s="957" t="s">
        <v>331</v>
      </c>
      <c r="AF22" s="949" t="s">
        <v>331</v>
      </c>
      <c r="AG22" s="947" t="s">
        <v>331</v>
      </c>
      <c r="AH22" s="947" t="s">
        <v>331</v>
      </c>
      <c r="AI22" s="948" t="s">
        <v>331</v>
      </c>
      <c r="AJ22" s="949" t="s">
        <v>331</v>
      </c>
      <c r="AK22" s="947" t="s">
        <v>331</v>
      </c>
      <c r="AL22" s="947" t="s">
        <v>331</v>
      </c>
      <c r="AM22" s="947" t="s">
        <v>331</v>
      </c>
      <c r="AN22" s="948" t="s">
        <v>331</v>
      </c>
      <c r="AO22" s="949" t="s">
        <v>331</v>
      </c>
      <c r="AP22" s="947" t="s">
        <v>332</v>
      </c>
      <c r="AQ22" s="947" t="s">
        <v>358</v>
      </c>
      <c r="AR22" s="948" t="s">
        <v>358</v>
      </c>
      <c r="AS22" s="958"/>
      <c r="AT22" s="953"/>
      <c r="AU22" s="953"/>
      <c r="AV22" s="953"/>
      <c r="AW22" s="954"/>
      <c r="AX22" s="955"/>
      <c r="AY22" s="953"/>
      <c r="AZ22" s="953"/>
      <c r="BA22" s="959"/>
      <c r="BB22" s="936"/>
      <c r="BC22" s="936"/>
      <c r="BD22" s="936"/>
      <c r="BE22" s="936"/>
      <c r="BF22" s="963"/>
      <c r="BG22" s="963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1300" t="s">
        <v>338</v>
      </c>
      <c r="B24" s="1300"/>
      <c r="C24" s="1300"/>
      <c r="D24" s="1300"/>
      <c r="E24" s="1300"/>
      <c r="F24" s="1300"/>
      <c r="G24" s="1300"/>
      <c r="H24" s="1300"/>
      <c r="I24" s="1300"/>
      <c r="J24" s="1301"/>
      <c r="K24" s="1301"/>
      <c r="L24" s="1301"/>
      <c r="M24" s="1301"/>
      <c r="N24" s="1301"/>
      <c r="O24" s="1301"/>
      <c r="P24" s="1301"/>
      <c r="Q24" s="1301"/>
      <c r="R24" s="1301"/>
      <c r="S24" s="1301"/>
      <c r="T24" s="1301"/>
      <c r="U24" s="1301"/>
      <c r="V24" s="1301"/>
      <c r="W24" s="1301"/>
      <c r="X24" s="1301"/>
      <c r="Y24" s="1301"/>
      <c r="Z24" s="1301"/>
      <c r="AA24" s="1301"/>
      <c r="AB24" s="1301"/>
      <c r="AC24" s="1301"/>
      <c r="AD24" s="1301"/>
      <c r="AE24" s="1301"/>
      <c r="AF24" s="1301"/>
      <c r="AG24" s="1301"/>
      <c r="AH24" s="1301"/>
      <c r="AI24" s="1301"/>
      <c r="AJ24" s="1301"/>
      <c r="AK24" s="1301"/>
      <c r="AL24" s="1301"/>
      <c r="AM24" s="1301"/>
      <c r="AN24" s="1301"/>
      <c r="AO24" s="1301"/>
      <c r="AP24" s="1301"/>
      <c r="AQ24" s="1301"/>
      <c r="AR24" s="1301"/>
      <c r="AS24" s="1301"/>
      <c r="AT24" s="1301"/>
      <c r="AU24" s="1301"/>
      <c r="AV24" s="1302"/>
      <c r="AW24" s="1302"/>
      <c r="AX24" s="1302"/>
      <c r="AY24" s="1302"/>
      <c r="AZ24" s="1302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337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1303" t="s">
        <v>12</v>
      </c>
      <c r="B27" s="1252"/>
      <c r="C27" s="1304" t="s">
        <v>13</v>
      </c>
      <c r="D27" s="1251"/>
      <c r="E27" s="1251"/>
      <c r="F27" s="1252"/>
      <c r="G27" s="1202" t="s">
        <v>239</v>
      </c>
      <c r="H27" s="1317"/>
      <c r="I27" s="1317"/>
      <c r="J27" s="1317"/>
      <c r="K27" s="1304" t="s">
        <v>238</v>
      </c>
      <c r="L27" s="1251"/>
      <c r="M27" s="1251"/>
      <c r="N27" s="1193" t="s">
        <v>62</v>
      </c>
      <c r="O27" s="1194"/>
      <c r="P27" s="1195"/>
      <c r="Q27" s="1202" t="s">
        <v>359</v>
      </c>
      <c r="R27" s="1203"/>
      <c r="S27" s="1204"/>
      <c r="T27" s="1202" t="s">
        <v>103</v>
      </c>
      <c r="U27" s="1251"/>
      <c r="V27" s="1252"/>
      <c r="W27" s="1202" t="s">
        <v>86</v>
      </c>
      <c r="X27" s="1251"/>
      <c r="Y27" s="1252"/>
      <c r="Z27" s="161"/>
      <c r="AA27" s="1244" t="s">
        <v>339</v>
      </c>
      <c r="AB27" s="1245"/>
      <c r="AC27" s="1245"/>
      <c r="AD27" s="1245"/>
      <c r="AE27" s="1245"/>
      <c r="AF27" s="1211"/>
      <c r="AG27" s="1212"/>
      <c r="AH27" s="1202" t="s">
        <v>340</v>
      </c>
      <c r="AI27" s="1211"/>
      <c r="AJ27" s="1211"/>
      <c r="AK27" s="1211"/>
      <c r="AL27" s="1211"/>
      <c r="AM27" s="1212"/>
      <c r="AN27" s="1220" t="s">
        <v>237</v>
      </c>
      <c r="AO27" s="1220"/>
      <c r="AP27" s="1220"/>
      <c r="AQ27" s="1220"/>
      <c r="AR27" s="1220"/>
      <c r="AS27" s="1295"/>
      <c r="AT27" s="1296"/>
      <c r="AU27" s="1296"/>
      <c r="AV27" s="1296"/>
      <c r="AW27" s="1296"/>
      <c r="AX27" s="1297"/>
      <c r="AY27" s="1285"/>
      <c r="AZ27" s="1285"/>
      <c r="BA27" s="1285"/>
      <c r="BB27" s="156"/>
      <c r="BC27" s="156"/>
      <c r="BD27" s="4"/>
      <c r="BE27" s="4"/>
    </row>
    <row r="28" spans="1:57" ht="18.75" customHeight="1">
      <c r="A28" s="1253"/>
      <c r="B28" s="1255"/>
      <c r="C28" s="1253"/>
      <c r="D28" s="1254"/>
      <c r="E28" s="1254"/>
      <c r="F28" s="1255"/>
      <c r="G28" s="1318"/>
      <c r="H28" s="1319"/>
      <c r="I28" s="1319"/>
      <c r="J28" s="1319"/>
      <c r="K28" s="1253"/>
      <c r="L28" s="1254"/>
      <c r="M28" s="1254"/>
      <c r="N28" s="1196"/>
      <c r="O28" s="1197"/>
      <c r="P28" s="1198"/>
      <c r="Q28" s="1205"/>
      <c r="R28" s="1206"/>
      <c r="S28" s="1207"/>
      <c r="T28" s="1253"/>
      <c r="U28" s="1254"/>
      <c r="V28" s="1255"/>
      <c r="W28" s="1253"/>
      <c r="X28" s="1254"/>
      <c r="Y28" s="1255"/>
      <c r="Z28" s="161"/>
      <c r="AA28" s="1246"/>
      <c r="AB28" s="1247"/>
      <c r="AC28" s="1247"/>
      <c r="AD28" s="1247"/>
      <c r="AE28" s="1247"/>
      <c r="AF28" s="1214"/>
      <c r="AG28" s="1216"/>
      <c r="AH28" s="1213"/>
      <c r="AI28" s="1214"/>
      <c r="AJ28" s="1214"/>
      <c r="AK28" s="1215"/>
      <c r="AL28" s="1215"/>
      <c r="AM28" s="1216"/>
      <c r="AN28" s="1220"/>
      <c r="AO28" s="1220"/>
      <c r="AP28" s="1220"/>
      <c r="AQ28" s="1220"/>
      <c r="AR28" s="1220"/>
      <c r="AS28" s="1296"/>
      <c r="AT28" s="1296"/>
      <c r="AU28" s="1296"/>
      <c r="AV28" s="1296"/>
      <c r="AW28" s="1296"/>
      <c r="AX28" s="1285"/>
      <c r="AY28" s="1285"/>
      <c r="AZ28" s="1285"/>
      <c r="BA28" s="1285"/>
      <c r="BB28" s="156"/>
      <c r="BC28" s="156"/>
      <c r="BD28" s="4"/>
      <c r="BE28" s="4"/>
    </row>
    <row r="29" spans="1:57" ht="18.75" customHeight="1">
      <c r="A29" s="1256"/>
      <c r="B29" s="1258"/>
      <c r="C29" s="1256"/>
      <c r="D29" s="1257"/>
      <c r="E29" s="1257"/>
      <c r="F29" s="1258"/>
      <c r="G29" s="1320"/>
      <c r="H29" s="1321"/>
      <c r="I29" s="1321"/>
      <c r="J29" s="1321"/>
      <c r="K29" s="1256"/>
      <c r="L29" s="1257"/>
      <c r="M29" s="1257"/>
      <c r="N29" s="1199"/>
      <c r="O29" s="1200"/>
      <c r="P29" s="1201"/>
      <c r="Q29" s="1208"/>
      <c r="R29" s="1209"/>
      <c r="S29" s="1210"/>
      <c r="T29" s="1256"/>
      <c r="U29" s="1257"/>
      <c r="V29" s="1258"/>
      <c r="W29" s="1256"/>
      <c r="X29" s="1257"/>
      <c r="Y29" s="1258"/>
      <c r="Z29" s="161"/>
      <c r="AA29" s="1217"/>
      <c r="AB29" s="1218"/>
      <c r="AC29" s="1218"/>
      <c r="AD29" s="1218"/>
      <c r="AE29" s="1218"/>
      <c r="AF29" s="1218"/>
      <c r="AG29" s="1219"/>
      <c r="AH29" s="1217"/>
      <c r="AI29" s="1218"/>
      <c r="AJ29" s="1218"/>
      <c r="AK29" s="1218"/>
      <c r="AL29" s="1218"/>
      <c r="AM29" s="1219"/>
      <c r="AN29" s="1220"/>
      <c r="AO29" s="1220"/>
      <c r="AP29" s="1220"/>
      <c r="AQ29" s="1220"/>
      <c r="AR29" s="1220"/>
      <c r="AS29" s="1296"/>
      <c r="AT29" s="1296"/>
      <c r="AU29" s="1296"/>
      <c r="AV29" s="1296"/>
      <c r="AW29" s="1296"/>
      <c r="AX29" s="1285"/>
      <c r="AY29" s="1285"/>
      <c r="AZ29" s="1285"/>
      <c r="BA29" s="1285"/>
      <c r="BB29" s="156"/>
      <c r="BC29" s="156"/>
      <c r="BD29" s="4"/>
      <c r="BE29" s="4"/>
    </row>
    <row r="30" spans="1:57" ht="18.75" customHeight="1">
      <c r="A30" s="1316">
        <v>1</v>
      </c>
      <c r="B30" s="1231"/>
      <c r="C30" s="1261">
        <v>37</v>
      </c>
      <c r="D30" s="1262"/>
      <c r="E30" s="1262"/>
      <c r="F30" s="1263"/>
      <c r="G30" s="1228">
        <v>2</v>
      </c>
      <c r="H30" s="1228"/>
      <c r="I30" s="1228"/>
      <c r="J30" s="1228"/>
      <c r="K30" s="1228">
        <v>2</v>
      </c>
      <c r="L30" s="1228"/>
      <c r="M30" s="1228"/>
      <c r="N30" s="1229"/>
      <c r="O30" s="1230"/>
      <c r="P30" s="1231"/>
      <c r="Q30" s="1291"/>
      <c r="R30" s="1292"/>
      <c r="S30" s="1293"/>
      <c r="T30" s="1229">
        <v>11</v>
      </c>
      <c r="U30" s="1232"/>
      <c r="V30" s="1233"/>
      <c r="W30" s="1229">
        <f>SUM(C30:V30)</f>
        <v>52</v>
      </c>
      <c r="X30" s="1232"/>
      <c r="Y30" s="1234"/>
      <c r="Z30" s="161"/>
      <c r="AA30" s="1287" t="s">
        <v>60</v>
      </c>
      <c r="AB30" s="1288"/>
      <c r="AC30" s="1288"/>
      <c r="AD30" s="1288"/>
      <c r="AE30" s="1288"/>
      <c r="AF30" s="1289"/>
      <c r="AG30" s="1290"/>
      <c r="AH30" s="1221" t="s">
        <v>341</v>
      </c>
      <c r="AI30" s="1222"/>
      <c r="AJ30" s="1222"/>
      <c r="AK30" s="1223"/>
      <c r="AL30" s="1223"/>
      <c r="AM30" s="1224"/>
      <c r="AN30" s="1228">
        <v>6</v>
      </c>
      <c r="AO30" s="1228"/>
      <c r="AP30" s="1228"/>
      <c r="AQ30" s="1228"/>
      <c r="AR30" s="1228"/>
      <c r="AS30" s="1294"/>
      <c r="AT30" s="1294"/>
      <c r="AU30" s="1294"/>
      <c r="AV30" s="1294"/>
      <c r="AW30" s="1294"/>
      <c r="AX30" s="1284"/>
      <c r="AY30" s="1285"/>
      <c r="AZ30" s="1285"/>
      <c r="BA30" s="1285"/>
      <c r="BB30" s="156"/>
      <c r="BC30" s="156"/>
      <c r="BD30" s="4"/>
      <c r="BE30" s="4"/>
    </row>
    <row r="31" spans="1:57" ht="26.25" customHeight="1">
      <c r="A31" s="1270">
        <v>2</v>
      </c>
      <c r="B31" s="1271"/>
      <c r="C31" s="1261">
        <v>37</v>
      </c>
      <c r="D31" s="1262"/>
      <c r="E31" s="1262"/>
      <c r="F31" s="1263"/>
      <c r="G31" s="1228">
        <v>2</v>
      </c>
      <c r="H31" s="1228"/>
      <c r="I31" s="1228"/>
      <c r="J31" s="1228"/>
      <c r="K31" s="1228">
        <v>2</v>
      </c>
      <c r="L31" s="1228"/>
      <c r="M31" s="1228"/>
      <c r="N31" s="1235"/>
      <c r="O31" s="1315"/>
      <c r="P31" s="1271"/>
      <c r="Q31" s="1291"/>
      <c r="R31" s="1292"/>
      <c r="S31" s="1293"/>
      <c r="T31" s="1235">
        <v>11</v>
      </c>
      <c r="U31" s="1236"/>
      <c r="V31" s="1237"/>
      <c r="W31" s="1229">
        <f>SUM(C31:V31)</f>
        <v>52</v>
      </c>
      <c r="X31" s="1232"/>
      <c r="Y31" s="1234"/>
      <c r="Z31" s="161"/>
      <c r="AA31" s="1225"/>
      <c r="AB31" s="1226"/>
      <c r="AC31" s="1226"/>
      <c r="AD31" s="1226"/>
      <c r="AE31" s="1226"/>
      <c r="AF31" s="1226"/>
      <c r="AG31" s="1227"/>
      <c r="AH31" s="1225"/>
      <c r="AI31" s="1226"/>
      <c r="AJ31" s="1226"/>
      <c r="AK31" s="1226"/>
      <c r="AL31" s="1226"/>
      <c r="AM31" s="1227"/>
      <c r="AN31" s="1228"/>
      <c r="AO31" s="1228"/>
      <c r="AP31" s="1228"/>
      <c r="AQ31" s="1228"/>
      <c r="AR31" s="1228"/>
      <c r="AS31" s="1243"/>
      <c r="AT31" s="1243"/>
      <c r="AU31" s="1243"/>
      <c r="AV31" s="1243"/>
      <c r="AW31" s="1243"/>
      <c r="AX31" s="1286"/>
      <c r="AY31" s="1286"/>
      <c r="AZ31" s="1286"/>
      <c r="BA31" s="1286"/>
      <c r="BB31" s="156"/>
      <c r="BC31" s="156"/>
      <c r="BD31" s="4"/>
      <c r="BE31" s="4"/>
    </row>
    <row r="32" spans="1:57" ht="18.75" customHeight="1">
      <c r="A32" s="1270">
        <v>3</v>
      </c>
      <c r="B32" s="1271"/>
      <c r="C32" s="1261">
        <v>26</v>
      </c>
      <c r="D32" s="1262"/>
      <c r="E32" s="1262"/>
      <c r="F32" s="1263"/>
      <c r="G32" s="1228">
        <v>2</v>
      </c>
      <c r="H32" s="1228"/>
      <c r="I32" s="1228"/>
      <c r="J32" s="1228"/>
      <c r="K32" s="1228">
        <v>2</v>
      </c>
      <c r="L32" s="1228"/>
      <c r="M32" s="1228"/>
      <c r="N32" s="1281">
        <v>10</v>
      </c>
      <c r="O32" s="1282"/>
      <c r="P32" s="1283"/>
      <c r="Q32" s="1267">
        <v>2</v>
      </c>
      <c r="R32" s="1268"/>
      <c r="S32" s="1269"/>
      <c r="T32" s="1235">
        <v>1</v>
      </c>
      <c r="U32" s="1236"/>
      <c r="V32" s="1237"/>
      <c r="W32" s="1229">
        <f>SUM(C32:V32)</f>
        <v>43</v>
      </c>
      <c r="X32" s="1232"/>
      <c r="Y32" s="1234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1259" t="s">
        <v>17</v>
      </c>
      <c r="B33" s="1260"/>
      <c r="C33" s="1261">
        <f>C30+C31+C32</f>
        <v>100</v>
      </c>
      <c r="D33" s="1262"/>
      <c r="E33" s="1262"/>
      <c r="F33" s="1263"/>
      <c r="G33" s="1228">
        <f>G30+G31+G32</f>
        <v>6</v>
      </c>
      <c r="H33" s="1228"/>
      <c r="I33" s="1228"/>
      <c r="J33" s="1228"/>
      <c r="K33" s="1228">
        <f>K30+K31+K32</f>
        <v>6</v>
      </c>
      <c r="L33" s="1228"/>
      <c r="M33" s="1228"/>
      <c r="N33" s="1264">
        <f>N32</f>
        <v>10</v>
      </c>
      <c r="O33" s="1265"/>
      <c r="P33" s="1266"/>
      <c r="Q33" s="1267">
        <v>2</v>
      </c>
      <c r="R33" s="1268"/>
      <c r="S33" s="1269"/>
      <c r="T33" s="1248">
        <v>23</v>
      </c>
      <c r="U33" s="1249"/>
      <c r="V33" s="1250"/>
      <c r="W33" s="1229">
        <f>SUM(W30:Y32)</f>
        <v>147</v>
      </c>
      <c r="X33" s="1232"/>
      <c r="Y33" s="1234"/>
      <c r="Z33" s="161"/>
      <c r="AA33" s="1238"/>
      <c r="AB33" s="1239"/>
      <c r="AC33" s="1239"/>
      <c r="AD33" s="1239"/>
      <c r="AE33" s="1239"/>
      <c r="AF33" s="1239"/>
      <c r="AG33" s="1239"/>
      <c r="AH33" s="1240"/>
      <c r="AI33" s="1241"/>
      <c r="AJ33" s="1241"/>
      <c r="AK33" s="1242"/>
      <c r="AL33" s="1243"/>
      <c r="AM33" s="1243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tabSelected="1"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114" sqref="B114"/>
    </sheetView>
  </sheetViews>
  <sheetFormatPr defaultColWidth="9.00390625" defaultRowHeight="12.75"/>
  <cols>
    <col min="1" max="1" width="10.75390625" style="745" customWidth="1"/>
    <col min="2" max="2" width="70.00390625" style="712" customWidth="1"/>
    <col min="3" max="3" width="6.375" style="713" customWidth="1"/>
    <col min="4" max="4" width="7.00390625" style="714" customWidth="1"/>
    <col min="5" max="5" width="8.00390625" style="714" customWidth="1"/>
    <col min="6" max="6" width="8.75390625" style="713" customWidth="1"/>
    <col min="7" max="7" width="7.875" style="713" customWidth="1"/>
    <col min="8" max="8" width="11.00390625" style="712" customWidth="1"/>
    <col min="9" max="9" width="7.25390625" style="712" customWidth="1"/>
    <col min="10" max="10" width="7.625" style="712" customWidth="1"/>
    <col min="11" max="11" width="7.25390625" style="712" customWidth="1"/>
    <col min="12" max="12" width="8.375" style="712" customWidth="1"/>
    <col min="13" max="13" width="8.25390625" style="712" customWidth="1"/>
    <col min="14" max="14" width="8.375" style="715" customWidth="1"/>
    <col min="15" max="15" width="7.25390625" style="715" customWidth="1"/>
    <col min="16" max="16" width="0.74609375" style="716" customWidth="1"/>
    <col min="17" max="17" width="7.625" style="716" customWidth="1"/>
    <col min="18" max="18" width="7.25390625" style="716" customWidth="1"/>
    <col min="19" max="19" width="0.2421875" style="712" customWidth="1"/>
    <col min="20" max="20" width="7.375" style="712" customWidth="1"/>
    <col min="21" max="21" width="7.25390625" style="712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1511" t="s">
        <v>417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2"/>
      <c r="O1" s="1512"/>
      <c r="P1" s="1512"/>
      <c r="Q1" s="1512"/>
      <c r="R1" s="1512"/>
      <c r="S1" s="1512"/>
      <c r="T1" s="1512"/>
      <c r="U1" s="1512"/>
    </row>
    <row r="2" spans="1:21" s="13" customFormat="1" ht="15" customHeight="1">
      <c r="A2" s="1490" t="s">
        <v>108</v>
      </c>
      <c r="B2" s="1513" t="s">
        <v>21</v>
      </c>
      <c r="C2" s="1492" t="s">
        <v>236</v>
      </c>
      <c r="D2" s="1493"/>
      <c r="E2" s="1493"/>
      <c r="F2" s="1494"/>
      <c r="G2" s="1514" t="s">
        <v>36</v>
      </c>
      <c r="H2" s="1522" t="s">
        <v>109</v>
      </c>
      <c r="I2" s="1522"/>
      <c r="J2" s="1522"/>
      <c r="K2" s="1522"/>
      <c r="L2" s="1522"/>
      <c r="M2" s="1523"/>
      <c r="N2" s="1518" t="s">
        <v>269</v>
      </c>
      <c r="O2" s="1519"/>
      <c r="P2" s="1519"/>
      <c r="Q2" s="1519"/>
      <c r="R2" s="1519"/>
      <c r="S2" s="1519"/>
      <c r="T2" s="1519"/>
      <c r="U2" s="1519"/>
    </row>
    <row r="3" spans="1:21" s="13" customFormat="1" ht="15.75" customHeight="1">
      <c r="A3" s="1491"/>
      <c r="B3" s="1509"/>
      <c r="C3" s="1495"/>
      <c r="D3" s="1496"/>
      <c r="E3" s="1496"/>
      <c r="F3" s="1497"/>
      <c r="G3" s="1515"/>
      <c r="H3" s="1487" t="s">
        <v>18</v>
      </c>
      <c r="I3" s="1509" t="s">
        <v>110</v>
      </c>
      <c r="J3" s="1510"/>
      <c r="K3" s="1510"/>
      <c r="L3" s="1510"/>
      <c r="M3" s="1498" t="s">
        <v>19</v>
      </c>
      <c r="N3" s="1520"/>
      <c r="O3" s="1521"/>
      <c r="P3" s="1521"/>
      <c r="Q3" s="1521"/>
      <c r="R3" s="1521"/>
      <c r="S3" s="1521"/>
      <c r="T3" s="1521"/>
      <c r="U3" s="1521"/>
    </row>
    <row r="4" spans="1:21" s="13" customFormat="1" ht="15.75" customHeight="1">
      <c r="A4" s="1491"/>
      <c r="B4" s="1509"/>
      <c r="C4" s="1478" t="s">
        <v>111</v>
      </c>
      <c r="D4" s="1478" t="s">
        <v>112</v>
      </c>
      <c r="E4" s="1501" t="s">
        <v>113</v>
      </c>
      <c r="F4" s="1502"/>
      <c r="G4" s="1515"/>
      <c r="H4" s="1487"/>
      <c r="I4" s="1507" t="s">
        <v>17</v>
      </c>
      <c r="J4" s="1524" t="s">
        <v>114</v>
      </c>
      <c r="K4" s="1524"/>
      <c r="L4" s="1524"/>
      <c r="M4" s="1499"/>
      <c r="N4" s="1469" t="s">
        <v>231</v>
      </c>
      <c r="O4" s="1458"/>
      <c r="P4" s="1458"/>
      <c r="Q4" s="1458" t="s">
        <v>232</v>
      </c>
      <c r="R4" s="1458"/>
      <c r="S4" s="1458"/>
      <c r="T4" s="1458" t="s">
        <v>20</v>
      </c>
      <c r="U4" s="1458"/>
    </row>
    <row r="5" spans="1:21" s="13" customFormat="1" ht="15.75">
      <c r="A5" s="1491"/>
      <c r="B5" s="1509"/>
      <c r="C5" s="1487"/>
      <c r="D5" s="1487"/>
      <c r="E5" s="1503" t="s">
        <v>115</v>
      </c>
      <c r="F5" s="1505" t="s">
        <v>116</v>
      </c>
      <c r="G5" s="1516"/>
      <c r="H5" s="1487"/>
      <c r="I5" s="1508"/>
      <c r="J5" s="1478" t="s">
        <v>117</v>
      </c>
      <c r="K5" s="1478" t="s">
        <v>46</v>
      </c>
      <c r="L5" s="1478" t="s">
        <v>118</v>
      </c>
      <c r="M5" s="1500"/>
      <c r="N5" s="580">
        <v>1</v>
      </c>
      <c r="O5" s="1476">
        <v>2</v>
      </c>
      <c r="P5" s="1477"/>
      <c r="Q5" s="581">
        <v>3</v>
      </c>
      <c r="R5" s="1459">
        <v>4</v>
      </c>
      <c r="S5" s="1460"/>
      <c r="T5" s="581">
        <v>5</v>
      </c>
      <c r="U5" s="581">
        <v>6</v>
      </c>
    </row>
    <row r="6" spans="1:21" s="13" customFormat="1" ht="15.75">
      <c r="A6" s="1491"/>
      <c r="B6" s="1509"/>
      <c r="C6" s="1487"/>
      <c r="D6" s="1487"/>
      <c r="E6" s="1504"/>
      <c r="F6" s="1505"/>
      <c r="G6" s="1516"/>
      <c r="H6" s="1487"/>
      <c r="I6" s="1508"/>
      <c r="J6" s="1478"/>
      <c r="K6" s="1478"/>
      <c r="L6" s="1478"/>
      <c r="M6" s="1500"/>
      <c r="N6" s="1469" t="s">
        <v>235</v>
      </c>
      <c r="O6" s="1458"/>
      <c r="P6" s="1458"/>
      <c r="Q6" s="1458"/>
      <c r="R6" s="1458"/>
      <c r="S6" s="1458"/>
      <c r="T6" s="1458"/>
      <c r="U6" s="1458"/>
    </row>
    <row r="7" spans="1:21" s="13" customFormat="1" ht="42" customHeight="1">
      <c r="A7" s="1491"/>
      <c r="B7" s="1510"/>
      <c r="C7" s="1487"/>
      <c r="D7" s="1487"/>
      <c r="E7" s="1504"/>
      <c r="F7" s="1506"/>
      <c r="G7" s="1517"/>
      <c r="H7" s="1487"/>
      <c r="I7" s="1508"/>
      <c r="J7" s="1478"/>
      <c r="K7" s="1478"/>
      <c r="L7" s="1478"/>
      <c r="M7" s="1498"/>
      <c r="N7" s="582"/>
      <c r="O7" s="1461"/>
      <c r="P7" s="1462"/>
      <c r="Q7" s="583"/>
      <c r="R7" s="1465"/>
      <c r="S7" s="1466"/>
      <c r="T7" s="583"/>
      <c r="U7" s="583"/>
    </row>
    <row r="8" spans="1:21" s="13" customFormat="1" ht="16.5" thickBot="1">
      <c r="A8" s="720">
        <v>1</v>
      </c>
      <c r="B8" s="584">
        <v>2</v>
      </c>
      <c r="C8" s="584">
        <v>3</v>
      </c>
      <c r="D8" s="584">
        <v>4</v>
      </c>
      <c r="E8" s="584">
        <v>5</v>
      </c>
      <c r="F8" s="584">
        <v>6</v>
      </c>
      <c r="G8" s="584">
        <v>7</v>
      </c>
      <c r="H8" s="584">
        <v>8</v>
      </c>
      <c r="I8" s="584">
        <v>9</v>
      </c>
      <c r="J8" s="584">
        <v>10</v>
      </c>
      <c r="K8" s="584">
        <v>11</v>
      </c>
      <c r="L8" s="584">
        <v>12</v>
      </c>
      <c r="M8" s="585">
        <v>13</v>
      </c>
      <c r="N8" s="586" t="s">
        <v>47</v>
      </c>
      <c r="O8" s="1463">
        <v>15</v>
      </c>
      <c r="P8" s="1464"/>
      <c r="Q8" s="587" t="s">
        <v>227</v>
      </c>
      <c r="R8" s="1467" t="s">
        <v>61</v>
      </c>
      <c r="S8" s="1468"/>
      <c r="T8" s="587" t="s">
        <v>93</v>
      </c>
      <c r="U8" s="587" t="s">
        <v>228</v>
      </c>
    </row>
    <row r="9" spans="1:34" s="24" customFormat="1" ht="19.5" customHeight="1" thickBot="1">
      <c r="A9" s="1488" t="s">
        <v>280</v>
      </c>
      <c r="B9" s="1489"/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89"/>
      <c r="U9" s="1489"/>
      <c r="V9" s="18"/>
      <c r="W9" s="18"/>
      <c r="X9" s="18"/>
      <c r="Y9" s="18"/>
      <c r="AH9" s="25"/>
    </row>
    <row r="10" spans="1:34" s="24" customFormat="1" ht="19.5" customHeight="1" thickBot="1">
      <c r="A10" s="1482" t="s">
        <v>283</v>
      </c>
      <c r="B10" s="1483"/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9"/>
      <c r="W10" s="19"/>
      <c r="X10" s="19"/>
      <c r="Y10" s="19"/>
      <c r="AH10" s="25"/>
    </row>
    <row r="11" spans="1:25" s="24" customFormat="1" ht="19.5" customHeight="1">
      <c r="A11" s="721" t="s">
        <v>120</v>
      </c>
      <c r="B11" s="774" t="s">
        <v>410</v>
      </c>
      <c r="C11" s="769"/>
      <c r="D11" s="588"/>
      <c r="E11" s="588"/>
      <c r="F11" s="868"/>
      <c r="G11" s="1013">
        <f>G12+G13</f>
        <v>2</v>
      </c>
      <c r="H11" s="878">
        <f>G11*30</f>
        <v>60</v>
      </c>
      <c r="I11" s="590"/>
      <c r="J11" s="591"/>
      <c r="K11" s="591"/>
      <c r="L11" s="591"/>
      <c r="M11" s="592"/>
      <c r="N11" s="593"/>
      <c r="O11" s="1326"/>
      <c r="P11" s="1327"/>
      <c r="Q11" s="591"/>
      <c r="R11" s="1328"/>
      <c r="S11" s="1329"/>
      <c r="T11" s="591"/>
      <c r="U11" s="592"/>
      <c r="V11" s="19"/>
      <c r="W11" s="19"/>
      <c r="X11" s="19"/>
      <c r="Y11" s="19"/>
    </row>
    <row r="12" spans="1:25" s="24" customFormat="1" ht="19.5" customHeight="1">
      <c r="A12" s="722"/>
      <c r="B12" s="775" t="s">
        <v>380</v>
      </c>
      <c r="C12" s="770"/>
      <c r="D12" s="594"/>
      <c r="E12" s="594"/>
      <c r="F12" s="869"/>
      <c r="G12" s="1117">
        <v>1</v>
      </c>
      <c r="H12" s="866">
        <f>G12*30</f>
        <v>30</v>
      </c>
      <c r="I12" s="595"/>
      <c r="J12" s="596"/>
      <c r="K12" s="596"/>
      <c r="L12" s="596"/>
      <c r="M12" s="597"/>
      <c r="N12" s="598"/>
      <c r="O12" s="1330"/>
      <c r="P12" s="1331"/>
      <c r="Q12" s="596"/>
      <c r="R12" s="1332"/>
      <c r="S12" s="1333"/>
      <c r="T12" s="596"/>
      <c r="U12" s="597"/>
      <c r="V12" s="19"/>
      <c r="W12" s="19"/>
      <c r="X12" s="19"/>
      <c r="Y12" s="19"/>
    </row>
    <row r="13" spans="1:25" s="24" customFormat="1" ht="19.5" customHeight="1">
      <c r="A13" s="621"/>
      <c r="B13" s="775" t="s">
        <v>43</v>
      </c>
      <c r="C13" s="771"/>
      <c r="D13" s="600">
        <v>1</v>
      </c>
      <c r="E13" s="600"/>
      <c r="F13" s="870"/>
      <c r="G13" s="1179">
        <v>1</v>
      </c>
      <c r="H13" s="866">
        <f>G13*30</f>
        <v>30</v>
      </c>
      <c r="I13" s="601">
        <v>4</v>
      </c>
      <c r="J13" s="1176"/>
      <c r="K13" s="1176"/>
      <c r="L13" s="1180" t="s">
        <v>87</v>
      </c>
      <c r="M13" s="603" t="s">
        <v>207</v>
      </c>
      <c r="N13" s="604" t="s">
        <v>87</v>
      </c>
      <c r="O13" s="1330"/>
      <c r="P13" s="1331"/>
      <c r="Q13" s="1176"/>
      <c r="R13" s="1332"/>
      <c r="S13" s="1333"/>
      <c r="T13" s="1176"/>
      <c r="U13" s="1181"/>
      <c r="V13" s="19"/>
      <c r="W13" s="19"/>
      <c r="X13" s="19"/>
      <c r="Y13" s="19"/>
    </row>
    <row r="14" spans="1:32" s="31" customFormat="1" ht="18.75">
      <c r="A14" s="722" t="s">
        <v>121</v>
      </c>
      <c r="B14" s="1177" t="s">
        <v>230</v>
      </c>
      <c r="C14" s="770"/>
      <c r="D14" s="594"/>
      <c r="E14" s="594"/>
      <c r="F14" s="869"/>
      <c r="G14" s="1178">
        <f>G15+G16</f>
        <v>12</v>
      </c>
      <c r="H14" s="1002">
        <f aca="true" t="shared" si="0" ref="H14:H21">G14*30</f>
        <v>360</v>
      </c>
      <c r="I14" s="595"/>
      <c r="J14" s="596"/>
      <c r="K14" s="596"/>
      <c r="L14" s="596"/>
      <c r="M14" s="597"/>
      <c r="N14" s="598"/>
      <c r="O14" s="1404"/>
      <c r="P14" s="1405"/>
      <c r="Q14" s="596"/>
      <c r="R14" s="1385"/>
      <c r="S14" s="1386"/>
      <c r="T14" s="596"/>
      <c r="U14" s="597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SUMIF($V$14:$V$191,1,$G$14:$G$191)</f>
        <v>21</v>
      </c>
    </row>
    <row r="15" spans="1:32" s="31" customFormat="1" ht="18.75">
      <c r="A15" s="722"/>
      <c r="B15" s="775" t="s">
        <v>380</v>
      </c>
      <c r="C15" s="770"/>
      <c r="D15" s="594"/>
      <c r="E15" s="594"/>
      <c r="F15" s="869"/>
      <c r="G15" s="1117">
        <v>11</v>
      </c>
      <c r="H15" s="866">
        <f t="shared" si="0"/>
        <v>330</v>
      </c>
      <c r="I15" s="595"/>
      <c r="J15" s="596"/>
      <c r="K15" s="596"/>
      <c r="L15" s="596"/>
      <c r="M15" s="597"/>
      <c r="N15" s="598"/>
      <c r="O15" s="1330"/>
      <c r="P15" s="1331"/>
      <c r="Q15" s="596"/>
      <c r="R15" s="1332"/>
      <c r="S15" s="1333"/>
      <c r="T15" s="596"/>
      <c r="U15" s="597"/>
      <c r="W15" s="578" t="s">
        <v>264</v>
      </c>
      <c r="X15" s="578">
        <f aca="true" t="shared" si="1" ref="X15:AC15">COUNTIF($C14:$C191,X14)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5</v>
      </c>
      <c r="AC15" s="578">
        <f t="shared" si="1"/>
        <v>0</v>
      </c>
      <c r="AE15" s="31" t="s">
        <v>232</v>
      </c>
      <c r="AF15" s="579">
        <f>SUMIF($V$14:$V$191,2,$G$14:$G$191)</f>
        <v>20.5</v>
      </c>
    </row>
    <row r="16" spans="1:32" s="31" customFormat="1" ht="18.75">
      <c r="A16" s="722"/>
      <c r="B16" s="775" t="s">
        <v>43</v>
      </c>
      <c r="C16" s="770"/>
      <c r="D16" s="594">
        <v>5</v>
      </c>
      <c r="E16" s="594"/>
      <c r="F16" s="869"/>
      <c r="G16" s="1117">
        <v>1</v>
      </c>
      <c r="H16" s="866">
        <f t="shared" si="0"/>
        <v>30</v>
      </c>
      <c r="I16" s="595">
        <v>4</v>
      </c>
      <c r="J16" s="596"/>
      <c r="K16" s="596"/>
      <c r="L16" s="599" t="s">
        <v>87</v>
      </c>
      <c r="M16" s="597" t="s">
        <v>207</v>
      </c>
      <c r="N16" s="598"/>
      <c r="O16" s="1330"/>
      <c r="P16" s="1331"/>
      <c r="Q16" s="596"/>
      <c r="R16" s="1332"/>
      <c r="S16" s="1333"/>
      <c r="T16" s="596" t="s">
        <v>87</v>
      </c>
      <c r="U16" s="883"/>
      <c r="V16" s="31">
        <v>3</v>
      </c>
      <c r="W16" s="578" t="s">
        <v>177</v>
      </c>
      <c r="X16" s="578">
        <f aca="true" t="shared" si="2" ref="X16:AC16">COUNTIF($D14:$D191,X14)</f>
        <v>4</v>
      </c>
      <c r="Y16" s="578">
        <f t="shared" si="2"/>
        <v>10</v>
      </c>
      <c r="Z16" s="578">
        <f t="shared" si="2"/>
        <v>8</v>
      </c>
      <c r="AA16" s="578">
        <f t="shared" si="2"/>
        <v>13</v>
      </c>
      <c r="AB16" s="578">
        <f t="shared" si="2"/>
        <v>7</v>
      </c>
      <c r="AC16" s="578">
        <f t="shared" si="2"/>
        <v>1</v>
      </c>
      <c r="AE16" s="31" t="s">
        <v>20</v>
      </c>
      <c r="AF16" s="579">
        <f>SUMIF($V$14:$V$191,3,$G$14:$G$191)</f>
        <v>28</v>
      </c>
    </row>
    <row r="17" spans="1:32" s="31" customFormat="1" ht="18.75">
      <c r="A17" s="621" t="s">
        <v>122</v>
      </c>
      <c r="B17" s="775" t="s">
        <v>381</v>
      </c>
      <c r="C17" s="771" t="s">
        <v>241</v>
      </c>
      <c r="D17" s="600"/>
      <c r="E17" s="600"/>
      <c r="F17" s="870"/>
      <c r="G17" s="1014">
        <v>4</v>
      </c>
      <c r="H17" s="866">
        <f t="shared" si="0"/>
        <v>120</v>
      </c>
      <c r="I17" s="601"/>
      <c r="J17" s="602"/>
      <c r="K17" s="602"/>
      <c r="L17" s="602"/>
      <c r="M17" s="603"/>
      <c r="N17" s="604"/>
      <c r="O17" s="1330"/>
      <c r="P17" s="1331"/>
      <c r="Q17" s="602"/>
      <c r="R17" s="1332"/>
      <c r="S17" s="1333"/>
      <c r="T17" s="602"/>
      <c r="U17" s="603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</row>
    <row r="18" spans="1:29" s="31" customFormat="1" ht="18.75">
      <c r="A18" s="621" t="s">
        <v>123</v>
      </c>
      <c r="B18" s="775" t="s">
        <v>382</v>
      </c>
      <c r="C18" s="771"/>
      <c r="D18" s="600" t="s">
        <v>305</v>
      </c>
      <c r="E18" s="600"/>
      <c r="F18" s="870"/>
      <c r="G18" s="1014">
        <v>3</v>
      </c>
      <c r="H18" s="866">
        <f t="shared" si="0"/>
        <v>90</v>
      </c>
      <c r="I18" s="605"/>
      <c r="J18" s="602"/>
      <c r="K18" s="602"/>
      <c r="L18" s="602"/>
      <c r="M18" s="606"/>
      <c r="N18" s="604"/>
      <c r="O18" s="1330"/>
      <c r="P18" s="1331"/>
      <c r="Q18" s="602"/>
      <c r="R18" s="1332"/>
      <c r="S18" s="1333"/>
      <c r="T18" s="602"/>
      <c r="U18" s="603"/>
      <c r="W18" s="578" t="s">
        <v>266</v>
      </c>
      <c r="X18" s="578"/>
      <c r="Y18" s="578"/>
      <c r="Z18" s="578"/>
      <c r="AA18" s="578"/>
      <c r="AB18" s="578"/>
      <c r="AC18" s="578"/>
    </row>
    <row r="19" spans="1:21" s="31" customFormat="1" ht="35.25" customHeight="1">
      <c r="A19" s="621" t="s">
        <v>124</v>
      </c>
      <c r="B19" s="776" t="s">
        <v>383</v>
      </c>
      <c r="C19" s="770" t="s">
        <v>241</v>
      </c>
      <c r="D19" s="746"/>
      <c r="E19" s="746"/>
      <c r="F19" s="871"/>
      <c r="G19" s="1014">
        <v>3</v>
      </c>
      <c r="H19" s="866">
        <f t="shared" si="0"/>
        <v>90</v>
      </c>
      <c r="I19" s="602"/>
      <c r="J19" s="601"/>
      <c r="K19" s="601"/>
      <c r="L19" s="601"/>
      <c r="M19" s="603"/>
      <c r="N19" s="604"/>
      <c r="O19" s="1330"/>
      <c r="P19" s="1331"/>
      <c r="Q19" s="602"/>
      <c r="R19" s="1332"/>
      <c r="S19" s="1333"/>
      <c r="T19" s="602"/>
      <c r="U19" s="603"/>
    </row>
    <row r="20" spans="1:21" s="31" customFormat="1" ht="18.75">
      <c r="A20" s="621" t="s">
        <v>240</v>
      </c>
      <c r="B20" s="777" t="s">
        <v>97</v>
      </c>
      <c r="C20" s="770"/>
      <c r="D20" s="747"/>
      <c r="E20" s="747"/>
      <c r="F20" s="872"/>
      <c r="G20" s="1014">
        <f>G21+G22</f>
        <v>4</v>
      </c>
      <c r="H20" s="866">
        <f t="shared" si="0"/>
        <v>120</v>
      </c>
      <c r="I20" s="602"/>
      <c r="J20" s="601"/>
      <c r="K20" s="601"/>
      <c r="L20" s="601"/>
      <c r="M20" s="603"/>
      <c r="N20" s="604"/>
      <c r="O20" s="1330"/>
      <c r="P20" s="1331"/>
      <c r="Q20" s="602"/>
      <c r="R20" s="1332"/>
      <c r="S20" s="1333"/>
      <c r="T20" s="602"/>
      <c r="U20" s="603"/>
    </row>
    <row r="21" spans="1:21" s="31" customFormat="1" ht="18.75">
      <c r="A21" s="724"/>
      <c r="B21" s="778" t="s">
        <v>380</v>
      </c>
      <c r="C21" s="770"/>
      <c r="D21" s="747"/>
      <c r="E21" s="747"/>
      <c r="F21" s="872"/>
      <c r="G21" s="1014">
        <v>3</v>
      </c>
      <c r="H21" s="866">
        <f t="shared" si="0"/>
        <v>90</v>
      </c>
      <c r="I21" s="602"/>
      <c r="J21" s="601"/>
      <c r="K21" s="601"/>
      <c r="L21" s="601"/>
      <c r="M21" s="603"/>
      <c r="N21" s="604"/>
      <c r="O21" s="1330"/>
      <c r="P21" s="1331"/>
      <c r="Q21" s="602"/>
      <c r="R21" s="1332"/>
      <c r="S21" s="1333"/>
      <c r="T21" s="602"/>
      <c r="U21" s="603"/>
    </row>
    <row r="22" spans="1:22" s="31" customFormat="1" ht="19.5" customHeight="1">
      <c r="A22" s="621"/>
      <c r="B22" s="778" t="s">
        <v>43</v>
      </c>
      <c r="C22" s="772">
        <v>1</v>
      </c>
      <c r="D22" s="601"/>
      <c r="E22" s="601"/>
      <c r="F22" s="872"/>
      <c r="G22" s="1014">
        <v>1</v>
      </c>
      <c r="H22" s="866">
        <f>G22*30</f>
        <v>30</v>
      </c>
      <c r="I22" s="608" t="s">
        <v>48</v>
      </c>
      <c r="J22" s="602" t="s">
        <v>87</v>
      </c>
      <c r="K22" s="609"/>
      <c r="L22" s="609"/>
      <c r="M22" s="606">
        <v>41</v>
      </c>
      <c r="N22" s="610" t="s">
        <v>87</v>
      </c>
      <c r="O22" s="1330"/>
      <c r="P22" s="1331"/>
      <c r="Q22" s="602"/>
      <c r="R22" s="1332"/>
      <c r="S22" s="1333"/>
      <c r="T22" s="602"/>
      <c r="U22" s="603"/>
      <c r="V22" s="31">
        <v>1</v>
      </c>
    </row>
    <row r="23" spans="1:31" s="66" customFormat="1" ht="19.5" customHeight="1">
      <c r="A23" s="725" t="s">
        <v>285</v>
      </c>
      <c r="B23" s="777" t="s">
        <v>342</v>
      </c>
      <c r="C23" s="782"/>
      <c r="D23" s="619"/>
      <c r="E23" s="619"/>
      <c r="F23" s="873"/>
      <c r="G23" s="880">
        <f>G24+G25</f>
        <v>4</v>
      </c>
      <c r="H23" s="866">
        <f>G23*30</f>
        <v>120</v>
      </c>
      <c r="I23" s="602"/>
      <c r="J23" s="602"/>
      <c r="K23" s="602"/>
      <c r="L23" s="602"/>
      <c r="M23" s="603"/>
      <c r="N23" s="604"/>
      <c r="O23" s="1330"/>
      <c r="P23" s="1331"/>
      <c r="Q23" s="602"/>
      <c r="R23" s="1332"/>
      <c r="S23" s="1333"/>
      <c r="T23" s="602"/>
      <c r="U23" s="603"/>
      <c r="W23" s="578" t="s">
        <v>264</v>
      </c>
      <c r="X23" s="578">
        <f aca="true" t="shared" si="3" ref="X23:AC23">COUNTIF($C23:$C191,X138)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5</v>
      </c>
      <c r="AC23" s="578">
        <f t="shared" si="3"/>
        <v>0</v>
      </c>
      <c r="AD23" s="31" t="s">
        <v>232</v>
      </c>
      <c r="AE23" s="579">
        <f>SUMIF($V$23:$V$191,2,$G$23:$G$191)</f>
        <v>20.5</v>
      </c>
    </row>
    <row r="24" spans="1:31" s="66" customFormat="1" ht="18.75">
      <c r="A24" s="724"/>
      <c r="B24" s="777" t="s">
        <v>380</v>
      </c>
      <c r="C24" s="782"/>
      <c r="D24" s="619"/>
      <c r="E24" s="619"/>
      <c r="F24" s="873"/>
      <c r="G24" s="1114">
        <v>3</v>
      </c>
      <c r="H24" s="866">
        <f>G24*30</f>
        <v>90</v>
      </c>
      <c r="I24" s="602"/>
      <c r="J24" s="602"/>
      <c r="K24" s="602"/>
      <c r="L24" s="602"/>
      <c r="M24" s="603"/>
      <c r="N24" s="604"/>
      <c r="O24" s="1330"/>
      <c r="P24" s="1331"/>
      <c r="Q24" s="602"/>
      <c r="R24" s="1332"/>
      <c r="S24" s="1333"/>
      <c r="T24" s="602"/>
      <c r="U24" s="603"/>
      <c r="W24" s="578" t="s">
        <v>177</v>
      </c>
      <c r="X24" s="578">
        <f aca="true" t="shared" si="4" ref="X24:AC24">COUNTIF($D23:$D191,X138)</f>
        <v>4</v>
      </c>
      <c r="Y24" s="578">
        <f t="shared" si="4"/>
        <v>10</v>
      </c>
      <c r="Z24" s="578">
        <f t="shared" si="4"/>
        <v>8</v>
      </c>
      <c r="AA24" s="578">
        <f t="shared" si="4"/>
        <v>13</v>
      </c>
      <c r="AB24" s="578">
        <f t="shared" si="4"/>
        <v>6</v>
      </c>
      <c r="AC24" s="578">
        <f t="shared" si="4"/>
        <v>1</v>
      </c>
      <c r="AD24" s="31" t="s">
        <v>20</v>
      </c>
      <c r="AE24" s="579">
        <f>SUMIF($V$23:$V$191,3,$G$23:$G$191)</f>
        <v>27</v>
      </c>
    </row>
    <row r="25" spans="1:31" s="66" customFormat="1" ht="18.75">
      <c r="A25" s="725"/>
      <c r="B25" s="777" t="s">
        <v>43</v>
      </c>
      <c r="C25" s="782">
        <v>1</v>
      </c>
      <c r="D25" s="620"/>
      <c r="E25" s="619"/>
      <c r="F25" s="873"/>
      <c r="G25" s="1114">
        <v>1</v>
      </c>
      <c r="H25" s="866">
        <f>G25*30</f>
        <v>30</v>
      </c>
      <c r="I25" s="605">
        <v>4</v>
      </c>
      <c r="J25" s="602" t="s">
        <v>87</v>
      </c>
      <c r="K25" s="602"/>
      <c r="L25" s="602"/>
      <c r="M25" s="606">
        <f>H25-I25</f>
        <v>26</v>
      </c>
      <c r="N25" s="604" t="s">
        <v>87</v>
      </c>
      <c r="O25" s="1330"/>
      <c r="P25" s="1331"/>
      <c r="Q25" s="602"/>
      <c r="R25" s="1332"/>
      <c r="S25" s="1333"/>
      <c r="T25" s="602"/>
      <c r="U25" s="603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</row>
    <row r="26" spans="1:29" s="66" customFormat="1" ht="21.75" customHeight="1">
      <c r="A26" s="725" t="s">
        <v>286</v>
      </c>
      <c r="B26" s="785" t="s">
        <v>343</v>
      </c>
      <c r="C26" s="781"/>
      <c r="D26" s="620"/>
      <c r="E26" s="620"/>
      <c r="F26" s="873"/>
      <c r="G26" s="880">
        <f>G27+G28</f>
        <v>10</v>
      </c>
      <c r="H26" s="866">
        <f aca="true" t="shared" si="5" ref="H26:H35">G26*30</f>
        <v>300</v>
      </c>
      <c r="I26" s="602"/>
      <c r="J26" s="602"/>
      <c r="K26" s="602"/>
      <c r="L26" s="602"/>
      <c r="M26" s="603"/>
      <c r="N26" s="604"/>
      <c r="O26" s="1330"/>
      <c r="P26" s="1331"/>
      <c r="Q26" s="602"/>
      <c r="R26" s="1332"/>
      <c r="S26" s="1333"/>
      <c r="T26" s="602"/>
      <c r="U26" s="603"/>
      <c r="W26" s="578" t="s">
        <v>266</v>
      </c>
      <c r="X26" s="578"/>
      <c r="Y26" s="578"/>
      <c r="Z26" s="578"/>
      <c r="AA26" s="578"/>
      <c r="AB26" s="578"/>
      <c r="AC26" s="578"/>
    </row>
    <row r="27" spans="1:21" s="66" customFormat="1" ht="18.75">
      <c r="A27" s="724"/>
      <c r="B27" s="777" t="s">
        <v>380</v>
      </c>
      <c r="C27" s="781"/>
      <c r="D27" s="620"/>
      <c r="E27" s="620"/>
      <c r="F27" s="873"/>
      <c r="G27" s="1114">
        <v>6</v>
      </c>
      <c r="H27" s="866">
        <f t="shared" si="5"/>
        <v>180</v>
      </c>
      <c r="I27" s="602"/>
      <c r="J27" s="602"/>
      <c r="K27" s="602"/>
      <c r="L27" s="602"/>
      <c r="M27" s="603"/>
      <c r="N27" s="604"/>
      <c r="O27" s="1330"/>
      <c r="P27" s="1331"/>
      <c r="Q27" s="602"/>
      <c r="R27" s="1332"/>
      <c r="S27" s="1333"/>
      <c r="T27" s="602"/>
      <c r="U27" s="603"/>
    </row>
    <row r="28" spans="1:21" s="66" customFormat="1" ht="18.75">
      <c r="A28" s="725"/>
      <c r="B28" s="777" t="s">
        <v>43</v>
      </c>
      <c r="C28" s="781"/>
      <c r="D28" s="620"/>
      <c r="E28" s="620"/>
      <c r="F28" s="873"/>
      <c r="G28" s="1114">
        <f>G29+G29</f>
        <v>4</v>
      </c>
      <c r="H28" s="866">
        <f t="shared" si="5"/>
        <v>120</v>
      </c>
      <c r="I28" s="605">
        <f>J28+K28+L28</f>
        <v>14</v>
      </c>
      <c r="J28" s="602" t="s">
        <v>212</v>
      </c>
      <c r="K28" s="602"/>
      <c r="L28" s="602" t="s">
        <v>49</v>
      </c>
      <c r="M28" s="606">
        <f>H28-I28</f>
        <v>106</v>
      </c>
      <c r="N28" s="604"/>
      <c r="O28" s="1330"/>
      <c r="P28" s="1331"/>
      <c r="Q28" s="602"/>
      <c r="R28" s="1332"/>
      <c r="S28" s="1333"/>
      <c r="T28" s="602"/>
      <c r="U28" s="603"/>
    </row>
    <row r="29" spans="1:22" s="66" customFormat="1" ht="20.25" customHeight="1">
      <c r="A29" s="725"/>
      <c r="B29" s="777" t="s">
        <v>43</v>
      </c>
      <c r="C29" s="781"/>
      <c r="D29" s="620">
        <v>1</v>
      </c>
      <c r="E29" s="620"/>
      <c r="F29" s="873"/>
      <c r="G29" s="880">
        <v>2</v>
      </c>
      <c r="H29" s="866">
        <f>G29*30</f>
        <v>60</v>
      </c>
      <c r="I29" s="605">
        <v>8</v>
      </c>
      <c r="J29" s="602" t="s">
        <v>87</v>
      </c>
      <c r="K29" s="602"/>
      <c r="L29" s="602" t="s">
        <v>87</v>
      </c>
      <c r="M29" s="606">
        <f>H29-I29</f>
        <v>52</v>
      </c>
      <c r="N29" s="621" t="s">
        <v>94</v>
      </c>
      <c r="O29" s="1330"/>
      <c r="P29" s="1331"/>
      <c r="Q29" s="602"/>
      <c r="R29" s="1332"/>
      <c r="S29" s="1333"/>
      <c r="T29" s="602"/>
      <c r="U29" s="603"/>
      <c r="V29" s="66">
        <v>1</v>
      </c>
    </row>
    <row r="30" spans="1:22" s="66" customFormat="1" ht="18.75">
      <c r="A30" s="725"/>
      <c r="B30" s="777" t="s">
        <v>43</v>
      </c>
      <c r="C30" s="782">
        <v>2</v>
      </c>
      <c r="D30" s="620"/>
      <c r="E30" s="620"/>
      <c r="F30" s="873"/>
      <c r="G30" s="880">
        <v>2</v>
      </c>
      <c r="H30" s="866">
        <f t="shared" si="5"/>
        <v>60</v>
      </c>
      <c r="I30" s="605">
        <v>8</v>
      </c>
      <c r="J30" s="602" t="s">
        <v>90</v>
      </c>
      <c r="K30" s="602"/>
      <c r="L30" s="602" t="s">
        <v>90</v>
      </c>
      <c r="M30" s="606">
        <f>H30-I30</f>
        <v>52</v>
      </c>
      <c r="N30" s="604"/>
      <c r="O30" s="1332" t="s">
        <v>299</v>
      </c>
      <c r="P30" s="1333"/>
      <c r="Q30" s="602"/>
      <c r="R30" s="1332"/>
      <c r="S30" s="1333"/>
      <c r="T30" s="602"/>
      <c r="U30" s="603"/>
      <c r="V30" s="66">
        <v>1</v>
      </c>
    </row>
    <row r="31" spans="1:21" s="66" customFormat="1" ht="18.75">
      <c r="A31" s="725" t="s">
        <v>287</v>
      </c>
      <c r="B31" s="786" t="s">
        <v>196</v>
      </c>
      <c r="C31" s="781"/>
      <c r="D31" s="619"/>
      <c r="E31" s="619"/>
      <c r="F31" s="873"/>
      <c r="G31" s="880">
        <f>G32+G33</f>
        <v>15</v>
      </c>
      <c r="H31" s="866">
        <f t="shared" si="5"/>
        <v>450</v>
      </c>
      <c r="I31" s="602"/>
      <c r="J31" s="602"/>
      <c r="K31" s="602"/>
      <c r="L31" s="602"/>
      <c r="M31" s="603"/>
      <c r="N31" s="604"/>
      <c r="O31" s="1330"/>
      <c r="P31" s="1331"/>
      <c r="Q31" s="602"/>
      <c r="R31" s="1332"/>
      <c r="S31" s="1333"/>
      <c r="T31" s="602"/>
      <c r="U31" s="603"/>
    </row>
    <row r="32" spans="1:21" s="66" customFormat="1" ht="18.75">
      <c r="A32" s="724"/>
      <c r="B32" s="777" t="s">
        <v>380</v>
      </c>
      <c r="C32" s="781"/>
      <c r="D32" s="619"/>
      <c r="E32" s="619"/>
      <c r="F32" s="873"/>
      <c r="G32" s="1115">
        <v>10</v>
      </c>
      <c r="H32" s="866">
        <f t="shared" si="5"/>
        <v>300</v>
      </c>
      <c r="I32" s="616"/>
      <c r="J32" s="616"/>
      <c r="K32" s="616"/>
      <c r="L32" s="616"/>
      <c r="M32" s="748"/>
      <c r="N32" s="683"/>
      <c r="O32" s="1330"/>
      <c r="P32" s="1331"/>
      <c r="Q32" s="602"/>
      <c r="R32" s="1332"/>
      <c r="S32" s="1333"/>
      <c r="T32" s="602"/>
      <c r="U32" s="603"/>
    </row>
    <row r="33" spans="1:21" s="66" customFormat="1" ht="19.5" customHeight="1">
      <c r="A33" s="724"/>
      <c r="B33" s="777" t="s">
        <v>43</v>
      </c>
      <c r="C33" s="781"/>
      <c r="D33" s="619"/>
      <c r="E33" s="619"/>
      <c r="F33" s="873"/>
      <c r="G33" s="1115">
        <f>G34+G35</f>
        <v>5</v>
      </c>
      <c r="H33" s="866">
        <f>G33*30</f>
        <v>150</v>
      </c>
      <c r="I33" s="749">
        <f>I34+I35</f>
        <v>28</v>
      </c>
      <c r="J33" s="749">
        <v>20</v>
      </c>
      <c r="K33" s="749"/>
      <c r="L33" s="749">
        <v>8</v>
      </c>
      <c r="M33" s="750">
        <f>H33-I33</f>
        <v>122</v>
      </c>
      <c r="N33" s="683"/>
      <c r="O33" s="1330"/>
      <c r="P33" s="1331"/>
      <c r="Q33" s="602"/>
      <c r="R33" s="1332"/>
      <c r="S33" s="1333"/>
      <c r="T33" s="602"/>
      <c r="U33" s="603"/>
    </row>
    <row r="34" spans="1:22" s="66" customFormat="1" ht="19.5" customHeight="1">
      <c r="A34" s="725"/>
      <c r="B34" s="777" t="s">
        <v>43</v>
      </c>
      <c r="C34" s="782">
        <v>1</v>
      </c>
      <c r="D34" s="619"/>
      <c r="E34" s="619"/>
      <c r="F34" s="873"/>
      <c r="G34" s="881">
        <v>2.5</v>
      </c>
      <c r="H34" s="866">
        <f t="shared" si="5"/>
        <v>75</v>
      </c>
      <c r="I34" s="642">
        <v>16</v>
      </c>
      <c r="J34" s="616" t="s">
        <v>92</v>
      </c>
      <c r="K34" s="616"/>
      <c r="L34" s="616" t="s">
        <v>208</v>
      </c>
      <c r="M34" s="641">
        <f>H34-I34</f>
        <v>59</v>
      </c>
      <c r="N34" s="621" t="s">
        <v>209</v>
      </c>
      <c r="O34" s="1330"/>
      <c r="P34" s="1331"/>
      <c r="Q34" s="602"/>
      <c r="R34" s="1332"/>
      <c r="S34" s="1333"/>
      <c r="T34" s="602"/>
      <c r="U34" s="603"/>
      <c r="V34" s="66">
        <v>1</v>
      </c>
    </row>
    <row r="35" spans="1:22" s="66" customFormat="1" ht="19.5" customHeight="1">
      <c r="A35" s="725"/>
      <c r="B35" s="777" t="s">
        <v>43</v>
      </c>
      <c r="C35" s="782">
        <v>2</v>
      </c>
      <c r="D35" s="619"/>
      <c r="E35" s="619"/>
      <c r="F35" s="873"/>
      <c r="G35" s="881">
        <v>2.5</v>
      </c>
      <c r="H35" s="866">
        <f t="shared" si="5"/>
        <v>75</v>
      </c>
      <c r="I35" s="642">
        <v>12</v>
      </c>
      <c r="J35" s="616" t="s">
        <v>94</v>
      </c>
      <c r="K35" s="616"/>
      <c r="L35" s="616" t="s">
        <v>208</v>
      </c>
      <c r="M35" s="641">
        <f>H35-I35</f>
        <v>63</v>
      </c>
      <c r="N35" s="683"/>
      <c r="O35" s="1389" t="s">
        <v>88</v>
      </c>
      <c r="P35" s="1390"/>
      <c r="Q35" s="602"/>
      <c r="R35" s="1332"/>
      <c r="S35" s="1333"/>
      <c r="T35" s="602"/>
      <c r="U35" s="603"/>
      <c r="V35" s="66">
        <v>1</v>
      </c>
    </row>
    <row r="36" spans="1:21" s="66" customFormat="1" ht="39.75" customHeight="1">
      <c r="A36" s="725" t="s">
        <v>288</v>
      </c>
      <c r="B36" s="786" t="s">
        <v>67</v>
      </c>
      <c r="C36" s="781"/>
      <c r="D36" s="619"/>
      <c r="E36" s="619"/>
      <c r="F36" s="873"/>
      <c r="G36" s="881">
        <f>G37+G38</f>
        <v>4</v>
      </c>
      <c r="H36" s="866">
        <f>G36*30</f>
        <v>120</v>
      </c>
      <c r="I36" s="616"/>
      <c r="J36" s="616"/>
      <c r="K36" s="616"/>
      <c r="L36" s="616"/>
      <c r="M36" s="641"/>
      <c r="N36" s="683"/>
      <c r="O36" s="1356"/>
      <c r="P36" s="1357"/>
      <c r="Q36" s="602"/>
      <c r="R36" s="1332"/>
      <c r="S36" s="1333"/>
      <c r="T36" s="602"/>
      <c r="U36" s="603"/>
    </row>
    <row r="37" spans="1:21" s="66" customFormat="1" ht="19.5" customHeight="1">
      <c r="A37" s="724"/>
      <c r="B37" s="777" t="s">
        <v>380</v>
      </c>
      <c r="C37" s="781"/>
      <c r="D37" s="619"/>
      <c r="E37" s="619"/>
      <c r="F37" s="873"/>
      <c r="G37" s="1115">
        <v>2.5</v>
      </c>
      <c r="H37" s="866">
        <f aca="true" t="shared" si="6" ref="H37:H45">G37*30</f>
        <v>75</v>
      </c>
      <c r="I37" s="602"/>
      <c r="J37" s="602"/>
      <c r="K37" s="602"/>
      <c r="L37" s="602"/>
      <c r="M37" s="606"/>
      <c r="N37" s="604"/>
      <c r="O37" s="1330"/>
      <c r="P37" s="1331"/>
      <c r="Q37" s="602"/>
      <c r="R37" s="1332"/>
      <c r="S37" s="1333"/>
      <c r="T37" s="602"/>
      <c r="U37" s="603"/>
    </row>
    <row r="38" spans="1:23" s="66" customFormat="1" ht="19.5" customHeight="1">
      <c r="A38" s="724"/>
      <c r="B38" s="777" t="s">
        <v>43</v>
      </c>
      <c r="C38" s="781"/>
      <c r="D38" s="620">
        <v>2</v>
      </c>
      <c r="E38" s="619"/>
      <c r="F38" s="873"/>
      <c r="G38" s="1115">
        <v>1.5</v>
      </c>
      <c r="H38" s="866">
        <f t="shared" si="6"/>
        <v>45</v>
      </c>
      <c r="I38" s="605">
        <v>8</v>
      </c>
      <c r="J38" s="602" t="s">
        <v>94</v>
      </c>
      <c r="K38" s="602"/>
      <c r="L38" s="602"/>
      <c r="M38" s="606">
        <f>H38-I38</f>
        <v>37</v>
      </c>
      <c r="N38" s="604"/>
      <c r="O38" s="1332" t="s">
        <v>94</v>
      </c>
      <c r="P38" s="1333"/>
      <c r="Q38" s="602"/>
      <c r="R38" s="1332"/>
      <c r="S38" s="1333"/>
      <c r="T38" s="602"/>
      <c r="U38" s="603"/>
      <c r="V38" s="66">
        <v>1</v>
      </c>
      <c r="W38" s="66">
        <v>4</v>
      </c>
    </row>
    <row r="39" spans="1:21" s="66" customFormat="1" ht="19.5" customHeight="1">
      <c r="A39" s="725" t="s">
        <v>349</v>
      </c>
      <c r="B39" s="786" t="s">
        <v>44</v>
      </c>
      <c r="C39" s="781"/>
      <c r="D39" s="619"/>
      <c r="E39" s="619"/>
      <c r="F39" s="873"/>
      <c r="G39" s="880">
        <f>G40+G41</f>
        <v>11.5</v>
      </c>
      <c r="H39" s="866">
        <f>G39*30</f>
        <v>345</v>
      </c>
      <c r="I39" s="622"/>
      <c r="J39" s="622"/>
      <c r="K39" s="622"/>
      <c r="L39" s="622"/>
      <c r="M39" s="603"/>
      <c r="N39" s="604"/>
      <c r="O39" s="1330"/>
      <c r="P39" s="1331"/>
      <c r="Q39" s="623"/>
      <c r="R39" s="1332"/>
      <c r="S39" s="1333"/>
      <c r="T39" s="602"/>
      <c r="U39" s="603"/>
    </row>
    <row r="40" spans="1:23" s="66" customFormat="1" ht="19.5" customHeight="1">
      <c r="A40" s="724"/>
      <c r="B40" s="777" t="s">
        <v>380</v>
      </c>
      <c r="C40" s="781"/>
      <c r="D40" s="619"/>
      <c r="E40" s="619"/>
      <c r="F40" s="873"/>
      <c r="G40" s="881">
        <v>6.5</v>
      </c>
      <c r="H40" s="866">
        <f t="shared" si="6"/>
        <v>195</v>
      </c>
      <c r="I40" s="643"/>
      <c r="J40" s="643"/>
      <c r="K40" s="643"/>
      <c r="L40" s="643"/>
      <c r="M40" s="748"/>
      <c r="N40" s="683"/>
      <c r="O40" s="1330"/>
      <c r="P40" s="1331"/>
      <c r="Q40" s="623"/>
      <c r="R40" s="1332"/>
      <c r="S40" s="1333"/>
      <c r="T40" s="602"/>
      <c r="U40" s="603"/>
      <c r="W40" s="66">
        <v>4</v>
      </c>
    </row>
    <row r="41" spans="1:23" s="66" customFormat="1" ht="19.5" customHeight="1">
      <c r="A41" s="724"/>
      <c r="B41" s="777" t="s">
        <v>43</v>
      </c>
      <c r="C41" s="781"/>
      <c r="D41" s="619"/>
      <c r="E41" s="619"/>
      <c r="F41" s="873"/>
      <c r="G41" s="881">
        <f>G42+G43</f>
        <v>5</v>
      </c>
      <c r="H41" s="866">
        <f t="shared" si="6"/>
        <v>150</v>
      </c>
      <c r="I41" s="642">
        <v>32</v>
      </c>
      <c r="J41" s="643">
        <v>16</v>
      </c>
      <c r="K41" s="643">
        <v>12</v>
      </c>
      <c r="L41" s="643">
        <v>4</v>
      </c>
      <c r="M41" s="641">
        <f>H41-I41</f>
        <v>118</v>
      </c>
      <c r="N41" s="683"/>
      <c r="O41" s="1330"/>
      <c r="P41" s="1331"/>
      <c r="Q41" s="623"/>
      <c r="R41" s="1332"/>
      <c r="S41" s="1333"/>
      <c r="T41" s="602"/>
      <c r="U41" s="603"/>
      <c r="W41" s="66">
        <v>2</v>
      </c>
    </row>
    <row r="42" spans="1:22" s="66" customFormat="1" ht="19.5" customHeight="1">
      <c r="A42" s="725"/>
      <c r="B42" s="777" t="s">
        <v>43</v>
      </c>
      <c r="C42" s="781"/>
      <c r="D42" s="620">
        <v>1</v>
      </c>
      <c r="E42" s="619"/>
      <c r="F42" s="873"/>
      <c r="G42" s="881">
        <v>2.5</v>
      </c>
      <c r="H42" s="866">
        <f t="shared" si="6"/>
        <v>75</v>
      </c>
      <c r="I42" s="642">
        <v>16</v>
      </c>
      <c r="J42" s="643" t="s">
        <v>94</v>
      </c>
      <c r="K42" s="969" t="s">
        <v>91</v>
      </c>
      <c r="L42" s="643" t="s">
        <v>210</v>
      </c>
      <c r="M42" s="641">
        <f>H42-I42</f>
        <v>59</v>
      </c>
      <c r="N42" s="751" t="s">
        <v>209</v>
      </c>
      <c r="O42" s="1330"/>
      <c r="P42" s="1331"/>
      <c r="Q42" s="623"/>
      <c r="R42" s="1332"/>
      <c r="S42" s="1333"/>
      <c r="T42" s="602"/>
      <c r="U42" s="603"/>
      <c r="V42" s="66">
        <v>1</v>
      </c>
    </row>
    <row r="43" spans="1:22" s="66" customFormat="1" ht="19.5" customHeight="1">
      <c r="A43" s="725"/>
      <c r="B43" s="777" t="s">
        <v>43</v>
      </c>
      <c r="C43" s="782">
        <v>2</v>
      </c>
      <c r="D43" s="619"/>
      <c r="E43" s="619"/>
      <c r="F43" s="873"/>
      <c r="G43" s="881">
        <v>2.5</v>
      </c>
      <c r="H43" s="866">
        <f t="shared" si="6"/>
        <v>75</v>
      </c>
      <c r="I43" s="642">
        <v>16</v>
      </c>
      <c r="J43" s="643" t="s">
        <v>94</v>
      </c>
      <c r="K43" s="643" t="s">
        <v>394</v>
      </c>
      <c r="L43" s="643" t="s">
        <v>210</v>
      </c>
      <c r="M43" s="641">
        <f>H43-I43</f>
        <v>59</v>
      </c>
      <c r="N43" s="683"/>
      <c r="O43" s="1389" t="s">
        <v>395</v>
      </c>
      <c r="P43" s="1390"/>
      <c r="Q43" s="623"/>
      <c r="R43" s="1332"/>
      <c r="S43" s="1333"/>
      <c r="T43" s="602"/>
      <c r="U43" s="603"/>
      <c r="V43" s="66">
        <v>1</v>
      </c>
    </row>
    <row r="44" spans="1:21" s="66" customFormat="1" ht="19.5" customHeight="1" hidden="1">
      <c r="A44" s="725" t="s">
        <v>139</v>
      </c>
      <c r="B44" s="786" t="s">
        <v>45</v>
      </c>
      <c r="C44" s="782"/>
      <c r="D44" s="619"/>
      <c r="E44" s="619"/>
      <c r="F44" s="873"/>
      <c r="G44" s="881">
        <v>2.5</v>
      </c>
      <c r="H44" s="866">
        <f t="shared" si="6"/>
        <v>75</v>
      </c>
      <c r="I44" s="768"/>
      <c r="J44" s="618"/>
      <c r="K44" s="618"/>
      <c r="L44" s="618"/>
      <c r="M44" s="752"/>
      <c r="N44" s="753"/>
      <c r="O44" s="1452"/>
      <c r="P44" s="1453"/>
      <c r="Q44" s="602"/>
      <c r="R44" s="1332"/>
      <c r="S44" s="1333"/>
      <c r="T44" s="602"/>
      <c r="U44" s="603"/>
    </row>
    <row r="45" spans="1:21" s="66" customFormat="1" ht="19.5" customHeight="1" hidden="1">
      <c r="A45" s="724"/>
      <c r="B45" s="777" t="s">
        <v>380</v>
      </c>
      <c r="C45" s="782"/>
      <c r="D45" s="624"/>
      <c r="E45" s="623"/>
      <c r="F45" s="874"/>
      <c r="G45" s="880"/>
      <c r="H45" s="866">
        <f t="shared" si="6"/>
        <v>0</v>
      </c>
      <c r="I45" s="623"/>
      <c r="J45" s="623"/>
      <c r="K45" s="623"/>
      <c r="L45" s="623"/>
      <c r="M45" s="625"/>
      <c r="N45" s="626"/>
      <c r="O45" s="1452"/>
      <c r="P45" s="1453"/>
      <c r="Q45" s="602"/>
      <c r="R45" s="1332"/>
      <c r="S45" s="1333"/>
      <c r="T45" s="602"/>
      <c r="U45" s="603"/>
    </row>
    <row r="46" spans="1:21" s="66" customFormat="1" ht="19.5" customHeight="1">
      <c r="A46" s="725" t="s">
        <v>350</v>
      </c>
      <c r="B46" s="902" t="s">
        <v>289</v>
      </c>
      <c r="C46" s="911"/>
      <c r="D46" s="619"/>
      <c r="E46" s="619"/>
      <c r="F46" s="873"/>
      <c r="G46" s="880">
        <f>G47+G48</f>
        <v>4</v>
      </c>
      <c r="H46" s="866">
        <f aca="true" t="shared" si="7" ref="H46:H57">G46*30</f>
        <v>120</v>
      </c>
      <c r="I46" s="605"/>
      <c r="J46" s="602"/>
      <c r="K46" s="602"/>
      <c r="L46" s="602"/>
      <c r="M46" s="606"/>
      <c r="N46" s="604"/>
      <c r="O46" s="1452"/>
      <c r="P46" s="1453"/>
      <c r="Q46" s="602"/>
      <c r="R46" s="1332"/>
      <c r="S46" s="1333"/>
      <c r="T46" s="602"/>
      <c r="U46" s="603"/>
    </row>
    <row r="47" spans="1:21" s="66" customFormat="1" ht="19.5" customHeight="1">
      <c r="A47" s="725"/>
      <c r="B47" s="902" t="s">
        <v>380</v>
      </c>
      <c r="C47" s="911"/>
      <c r="D47" s="619"/>
      <c r="E47" s="619"/>
      <c r="F47" s="873"/>
      <c r="G47" s="1114">
        <v>3</v>
      </c>
      <c r="H47" s="866">
        <f t="shared" si="7"/>
        <v>90</v>
      </c>
      <c r="I47" s="605"/>
      <c r="J47" s="602"/>
      <c r="K47" s="602"/>
      <c r="L47" s="602"/>
      <c r="M47" s="606"/>
      <c r="N47" s="604"/>
      <c r="O47" s="1452"/>
      <c r="P47" s="1453"/>
      <c r="Q47" s="602"/>
      <c r="R47" s="1332"/>
      <c r="S47" s="1333"/>
      <c r="T47" s="602"/>
      <c r="U47" s="603"/>
    </row>
    <row r="48" spans="1:21" s="66" customFormat="1" ht="19.5" customHeight="1">
      <c r="A48" s="725"/>
      <c r="B48" s="902" t="s">
        <v>43</v>
      </c>
      <c r="C48" s="911"/>
      <c r="D48" s="620">
        <v>2</v>
      </c>
      <c r="E48" s="619"/>
      <c r="F48" s="873"/>
      <c r="G48" s="1114">
        <v>1</v>
      </c>
      <c r="H48" s="866">
        <f t="shared" si="7"/>
        <v>30</v>
      </c>
      <c r="I48" s="605">
        <v>6</v>
      </c>
      <c r="J48" s="602" t="s">
        <v>87</v>
      </c>
      <c r="K48" s="602"/>
      <c r="L48" s="602" t="s">
        <v>210</v>
      </c>
      <c r="M48" s="606">
        <f>H48-I48</f>
        <v>24</v>
      </c>
      <c r="N48" s="604"/>
      <c r="O48" s="1454" t="s">
        <v>91</v>
      </c>
      <c r="P48" s="1454"/>
      <c r="Q48" s="602"/>
      <c r="R48" s="1332"/>
      <c r="S48" s="1333"/>
      <c r="T48" s="602"/>
      <c r="U48" s="603"/>
    </row>
    <row r="49" spans="1:21" s="66" customFormat="1" ht="21.75" customHeight="1">
      <c r="A49" s="725" t="s">
        <v>351</v>
      </c>
      <c r="B49" s="900" t="s">
        <v>171</v>
      </c>
      <c r="C49" s="907"/>
      <c r="D49" s="620"/>
      <c r="E49" s="620"/>
      <c r="F49" s="908"/>
      <c r="G49" s="881">
        <f>G50+G51</f>
        <v>4</v>
      </c>
      <c r="H49" s="866">
        <f t="shared" si="7"/>
        <v>120</v>
      </c>
      <c r="I49" s="754"/>
      <c r="J49" s="755"/>
      <c r="K49" s="618"/>
      <c r="L49" s="756"/>
      <c r="M49" s="975"/>
      <c r="N49" s="753"/>
      <c r="O49" s="1330"/>
      <c r="P49" s="1331"/>
      <c r="Q49" s="618"/>
      <c r="R49" s="1362"/>
      <c r="S49" s="1363"/>
      <c r="T49" s="728"/>
      <c r="U49" s="723"/>
    </row>
    <row r="50" spans="1:21" s="66" customFormat="1" ht="19.5" customHeight="1">
      <c r="A50" s="725"/>
      <c r="B50" s="904" t="s">
        <v>380</v>
      </c>
      <c r="C50" s="907"/>
      <c r="D50" s="620"/>
      <c r="E50" s="620"/>
      <c r="F50" s="908"/>
      <c r="G50" s="1116">
        <v>3</v>
      </c>
      <c r="H50" s="866">
        <f t="shared" si="7"/>
        <v>90</v>
      </c>
      <c r="I50" s="968"/>
      <c r="J50" s="968"/>
      <c r="K50" s="968"/>
      <c r="L50" s="968"/>
      <c r="M50" s="965"/>
      <c r="N50" s="753"/>
      <c r="O50" s="1330"/>
      <c r="P50" s="1331"/>
      <c r="Q50" s="618"/>
      <c r="R50" s="1362"/>
      <c r="S50" s="1363"/>
      <c r="T50" s="728"/>
      <c r="U50" s="723"/>
    </row>
    <row r="51" spans="1:21" s="66" customFormat="1" ht="19.5" customHeight="1">
      <c r="A51" s="725"/>
      <c r="B51" s="904" t="s">
        <v>43</v>
      </c>
      <c r="C51" s="916">
        <v>5</v>
      </c>
      <c r="D51" s="620"/>
      <c r="E51" s="620"/>
      <c r="F51" s="908"/>
      <c r="G51" s="1116">
        <v>1</v>
      </c>
      <c r="H51" s="866">
        <f t="shared" si="7"/>
        <v>30</v>
      </c>
      <c r="I51" s="967">
        <v>4</v>
      </c>
      <c r="J51" s="968" t="s">
        <v>87</v>
      </c>
      <c r="K51" s="968"/>
      <c r="L51" s="968"/>
      <c r="M51" s="965">
        <f>H51-I51</f>
        <v>26</v>
      </c>
      <c r="N51" s="753"/>
      <c r="O51" s="1330"/>
      <c r="P51" s="1331"/>
      <c r="Q51" s="618"/>
      <c r="R51" s="1362"/>
      <c r="S51" s="1363"/>
      <c r="T51" s="728" t="s">
        <v>87</v>
      </c>
      <c r="U51" s="723"/>
    </row>
    <row r="52" spans="1:21" s="66" customFormat="1" ht="20.25" customHeight="1">
      <c r="A52" s="733" t="s">
        <v>352</v>
      </c>
      <c r="B52" s="997" t="s">
        <v>104</v>
      </c>
      <c r="C52" s="998"/>
      <c r="D52" s="999">
        <v>5</v>
      </c>
      <c r="E52" s="999"/>
      <c r="F52" s="1000"/>
      <c r="G52" s="1001">
        <f>G53+G54</f>
        <v>3</v>
      </c>
      <c r="H52" s="1002">
        <f t="shared" si="7"/>
        <v>90</v>
      </c>
      <c r="I52" s="1003"/>
      <c r="J52" s="1004"/>
      <c r="K52" s="1004"/>
      <c r="L52" s="1004"/>
      <c r="M52" s="972"/>
      <c r="N52" s="1005"/>
      <c r="O52" s="1406"/>
      <c r="P52" s="1407"/>
      <c r="Q52" s="596"/>
      <c r="R52" s="1385"/>
      <c r="S52" s="1386"/>
      <c r="T52" s="1006"/>
      <c r="U52" s="1007"/>
    </row>
    <row r="53" spans="1:21" s="66" customFormat="1" ht="19.5" customHeight="1">
      <c r="A53" s="733"/>
      <c r="B53" s="900" t="s">
        <v>380</v>
      </c>
      <c r="C53" s="907"/>
      <c r="D53" s="620"/>
      <c r="E53" s="620"/>
      <c r="F53" s="908"/>
      <c r="G53" s="1115">
        <v>2</v>
      </c>
      <c r="H53" s="866">
        <f t="shared" si="7"/>
        <v>60</v>
      </c>
      <c r="I53" s="758"/>
      <c r="J53" s="674"/>
      <c r="K53" s="674"/>
      <c r="L53" s="674"/>
      <c r="M53" s="899"/>
      <c r="N53" s="759"/>
      <c r="O53" s="1356"/>
      <c r="P53" s="1357"/>
      <c r="Q53" s="646"/>
      <c r="R53" s="1332"/>
      <c r="S53" s="1333"/>
      <c r="T53" s="734"/>
      <c r="U53" s="723"/>
    </row>
    <row r="54" spans="1:21" s="66" customFormat="1" ht="19.5" customHeight="1">
      <c r="A54" s="733"/>
      <c r="B54" s="901" t="s">
        <v>43</v>
      </c>
      <c r="C54" s="907"/>
      <c r="D54" s="620"/>
      <c r="E54" s="620"/>
      <c r="F54" s="908"/>
      <c r="G54" s="1115">
        <v>1</v>
      </c>
      <c r="H54" s="866">
        <f t="shared" si="7"/>
        <v>30</v>
      </c>
      <c r="I54" s="642">
        <v>4</v>
      </c>
      <c r="J54" s="616" t="s">
        <v>87</v>
      </c>
      <c r="K54" s="616"/>
      <c r="L54" s="616"/>
      <c r="M54" s="847">
        <f>H54-I54</f>
        <v>26</v>
      </c>
      <c r="N54" s="683"/>
      <c r="O54" s="1356"/>
      <c r="P54" s="1357"/>
      <c r="Q54" s="602"/>
      <c r="R54" s="1332"/>
      <c r="S54" s="1333"/>
      <c r="T54" s="728" t="s">
        <v>87</v>
      </c>
      <c r="U54" s="723"/>
    </row>
    <row r="55" spans="1:32" s="31" customFormat="1" ht="21" customHeight="1">
      <c r="A55" s="621" t="s">
        <v>344</v>
      </c>
      <c r="B55" s="858" t="s">
        <v>345</v>
      </c>
      <c r="C55" s="771"/>
      <c r="D55" s="600" t="s">
        <v>305</v>
      </c>
      <c r="E55" s="600"/>
      <c r="F55" s="870"/>
      <c r="G55" s="1014">
        <v>3</v>
      </c>
      <c r="H55" s="866">
        <f t="shared" si="7"/>
        <v>90</v>
      </c>
      <c r="I55" s="601"/>
      <c r="J55" s="969"/>
      <c r="K55" s="969"/>
      <c r="L55" s="969"/>
      <c r="M55" s="603"/>
      <c r="N55" s="604"/>
      <c r="O55" s="1330"/>
      <c r="P55" s="1331"/>
      <c r="Q55" s="969"/>
      <c r="R55" s="1332"/>
      <c r="S55" s="1333"/>
      <c r="T55" s="969"/>
      <c r="U55" s="603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</row>
    <row r="56" spans="1:32" s="31" customFormat="1" ht="21" customHeight="1">
      <c r="A56" s="621" t="s">
        <v>346</v>
      </c>
      <c r="B56" s="858" t="s">
        <v>347</v>
      </c>
      <c r="C56" s="771"/>
      <c r="D56" s="600" t="s">
        <v>305</v>
      </c>
      <c r="E56" s="600"/>
      <c r="F56" s="870"/>
      <c r="G56" s="1014">
        <v>3</v>
      </c>
      <c r="H56" s="866">
        <f t="shared" si="7"/>
        <v>90</v>
      </c>
      <c r="I56" s="601"/>
      <c r="J56" s="969"/>
      <c r="K56" s="969"/>
      <c r="L56" s="969"/>
      <c r="M56" s="603"/>
      <c r="N56" s="604"/>
      <c r="O56" s="1330"/>
      <c r="P56" s="1331"/>
      <c r="Q56" s="969"/>
      <c r="R56" s="1332"/>
      <c r="S56" s="1333"/>
      <c r="T56" s="969"/>
      <c r="U56" s="603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</row>
    <row r="57" spans="1:32" s="31" customFormat="1" ht="18.75" customHeight="1" thickBot="1">
      <c r="A57" s="621" t="s">
        <v>414</v>
      </c>
      <c r="B57" s="858" t="s">
        <v>348</v>
      </c>
      <c r="C57" s="771"/>
      <c r="D57" s="600" t="s">
        <v>305</v>
      </c>
      <c r="E57" s="600"/>
      <c r="F57" s="870"/>
      <c r="G57" s="1014">
        <v>3</v>
      </c>
      <c r="H57" s="866">
        <f t="shared" si="7"/>
        <v>90</v>
      </c>
      <c r="I57" s="601"/>
      <c r="J57" s="969"/>
      <c r="K57" s="969"/>
      <c r="L57" s="969"/>
      <c r="M57" s="603"/>
      <c r="N57" s="604"/>
      <c r="O57" s="1330"/>
      <c r="P57" s="1331"/>
      <c r="Q57" s="969"/>
      <c r="R57" s="1332"/>
      <c r="S57" s="1333"/>
      <c r="T57" s="969"/>
      <c r="U57" s="603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</row>
    <row r="58" spans="1:22" s="31" customFormat="1" ht="20.25" customHeight="1" thickBot="1">
      <c r="A58" s="1525" t="s">
        <v>72</v>
      </c>
      <c r="B58" s="1526"/>
      <c r="C58" s="773"/>
      <c r="D58" s="611"/>
      <c r="E58" s="611"/>
      <c r="F58" s="875"/>
      <c r="G58" s="928">
        <f>G16+G22+G25+G29+G30+G34+G35+G38+G42+G43+G48+G51+G54+G13</f>
        <v>22.5</v>
      </c>
      <c r="H58" s="879">
        <f aca="true" t="shared" si="8" ref="H58:M58">H16+H22+H25+H29+H30+H34+H35+H38+H42+H43</f>
        <v>555</v>
      </c>
      <c r="I58" s="844">
        <f t="shared" si="8"/>
        <v>96</v>
      </c>
      <c r="J58" s="844"/>
      <c r="K58" s="844"/>
      <c r="L58" s="844"/>
      <c r="M58" s="844">
        <f t="shared" si="8"/>
        <v>489</v>
      </c>
      <c r="N58" s="930" t="s">
        <v>411</v>
      </c>
      <c r="O58" s="1418" t="s">
        <v>397</v>
      </c>
      <c r="P58" s="1419"/>
      <c r="Q58" s="931"/>
      <c r="R58" s="1418"/>
      <c r="S58" s="1419"/>
      <c r="T58" s="931" t="s">
        <v>92</v>
      </c>
      <c r="U58" s="932"/>
      <c r="V58" s="31">
        <f>30*G58</f>
        <v>675</v>
      </c>
    </row>
    <row r="59" spans="1:22" s="31" customFormat="1" ht="18" customHeight="1" thickBot="1">
      <c r="A59" s="1527" t="s">
        <v>384</v>
      </c>
      <c r="B59" s="1528"/>
      <c r="C59" s="783"/>
      <c r="D59" s="628"/>
      <c r="E59" s="628"/>
      <c r="F59" s="876"/>
      <c r="G59" s="922">
        <f>G15+G17+G18+G19+G21+G24+G27+G32+G37+G40+G47+G50+G53+G55+G56+G57+G12</f>
        <v>70</v>
      </c>
      <c r="H59" s="843">
        <f>H24+H27+H32+H37+H40+H45+H47+H138</f>
        <v>1050</v>
      </c>
      <c r="I59" s="762"/>
      <c r="J59" s="762"/>
      <c r="K59" s="762"/>
      <c r="L59" s="762"/>
      <c r="M59" s="842"/>
      <c r="N59" s="841"/>
      <c r="O59" s="1534"/>
      <c r="P59" s="1535"/>
      <c r="Q59" s="632"/>
      <c r="R59" s="1450"/>
      <c r="S59" s="1451"/>
      <c r="T59" s="627"/>
      <c r="U59" s="884"/>
      <c r="V59" s="31">
        <f>30*G59</f>
        <v>2100</v>
      </c>
    </row>
    <row r="60" spans="1:22" s="31" customFormat="1" ht="18" customHeight="1" thickBot="1">
      <c r="A60" s="1379" t="s">
        <v>26</v>
      </c>
      <c r="B60" s="1529"/>
      <c r="C60" s="784"/>
      <c r="D60" s="633"/>
      <c r="E60" s="633"/>
      <c r="F60" s="877"/>
      <c r="G60" s="882">
        <f>G58+G59</f>
        <v>92.5</v>
      </c>
      <c r="H60" s="849">
        <f>H58+H59</f>
        <v>1605</v>
      </c>
      <c r="I60" s="634"/>
      <c r="J60" s="634"/>
      <c r="K60" s="634"/>
      <c r="L60" s="634"/>
      <c r="M60" s="635"/>
      <c r="N60" s="636"/>
      <c r="O60" s="1420"/>
      <c r="P60" s="1421"/>
      <c r="Q60" s="634"/>
      <c r="R60" s="1420"/>
      <c r="S60" s="1421"/>
      <c r="T60" s="631"/>
      <c r="U60" s="885"/>
      <c r="V60" s="31">
        <f>30*G60</f>
        <v>2775</v>
      </c>
    </row>
    <row r="61" spans="1:24" s="24" customFormat="1" ht="17.25" customHeight="1" thickBot="1">
      <c r="A61" s="1438" t="s">
        <v>284</v>
      </c>
      <c r="B61" s="1439"/>
      <c r="C61" s="1439"/>
      <c r="D61" s="1439"/>
      <c r="E61" s="1439"/>
      <c r="F61" s="1439"/>
      <c r="G61" s="1439"/>
      <c r="H61" s="1439"/>
      <c r="I61" s="1439"/>
      <c r="J61" s="1439"/>
      <c r="K61" s="1439"/>
      <c r="L61" s="1439"/>
      <c r="M61" s="1439"/>
      <c r="N61" s="1439"/>
      <c r="O61" s="1439"/>
      <c r="P61" s="1439"/>
      <c r="Q61" s="1439"/>
      <c r="R61" s="1439"/>
      <c r="S61" s="1439"/>
      <c r="T61" s="1439"/>
      <c r="U61" s="1439"/>
      <c r="V61" s="19"/>
      <c r="W61" s="19"/>
      <c r="X61" s="19"/>
    </row>
    <row r="62" spans="1:21" s="66" customFormat="1" ht="19.5" hidden="1">
      <c r="A62" s="727"/>
      <c r="B62" s="637"/>
      <c r="C62" s="638"/>
      <c r="D62" s="638"/>
      <c r="E62" s="638"/>
      <c r="F62" s="638"/>
      <c r="G62" s="590"/>
      <c r="H62" s="589"/>
      <c r="I62" s="638"/>
      <c r="J62" s="638"/>
      <c r="K62" s="638"/>
      <c r="L62" s="638"/>
      <c r="M62" s="639"/>
      <c r="N62" s="640"/>
      <c r="O62" s="1436"/>
      <c r="P62" s="1437"/>
      <c r="Q62" s="638"/>
      <c r="R62" s="1444"/>
      <c r="S62" s="1445"/>
      <c r="T62" s="638"/>
      <c r="U62" s="638"/>
    </row>
    <row r="63" spans="1:21" s="66" customFormat="1" ht="19.5" hidden="1">
      <c r="A63" s="724"/>
      <c r="B63" s="607"/>
      <c r="C63" s="795"/>
      <c r="D63" s="795"/>
      <c r="E63" s="795"/>
      <c r="F63" s="795"/>
      <c r="G63" s="888"/>
      <c r="H63" s="684"/>
      <c r="I63" s="795"/>
      <c r="J63" s="795"/>
      <c r="K63" s="795"/>
      <c r="L63" s="795"/>
      <c r="M63" s="796"/>
      <c r="N63" s="889"/>
      <c r="O63" s="1440"/>
      <c r="P63" s="1441"/>
      <c r="Q63" s="795"/>
      <c r="R63" s="1446"/>
      <c r="S63" s="1447"/>
      <c r="T63" s="795"/>
      <c r="U63" s="795"/>
    </row>
    <row r="64" spans="1:31" s="66" customFormat="1" ht="19.5" customHeight="1">
      <c r="A64" s="725" t="s">
        <v>290</v>
      </c>
      <c r="B64" s="902" t="s">
        <v>54</v>
      </c>
      <c r="C64" s="905"/>
      <c r="D64" s="1035"/>
      <c r="E64" s="1035"/>
      <c r="F64" s="906"/>
      <c r="G64" s="1062">
        <f>G65+G66</f>
        <v>6.5</v>
      </c>
      <c r="H64" s="866">
        <f aca="true" t="shared" si="9" ref="H64:H70">G64*30</f>
        <v>195</v>
      </c>
      <c r="I64" s="602"/>
      <c r="J64" s="602"/>
      <c r="K64" s="602"/>
      <c r="L64" s="602"/>
      <c r="M64" s="606"/>
      <c r="N64" s="593"/>
      <c r="O64" s="1436"/>
      <c r="P64" s="1437"/>
      <c r="Q64" s="890"/>
      <c r="R64" s="1448"/>
      <c r="S64" s="1449"/>
      <c r="T64" s="591"/>
      <c r="U64" s="592"/>
      <c r="AD64" s="31" t="s">
        <v>232</v>
      </c>
      <c r="AE64" s="579">
        <f>SUMIF($V$64:$V$87,2,$G$64:$G$87)</f>
        <v>17</v>
      </c>
    </row>
    <row r="65" spans="1:31" s="66" customFormat="1" ht="19.5" customHeight="1">
      <c r="A65" s="724"/>
      <c r="B65" s="904" t="s">
        <v>380</v>
      </c>
      <c r="C65" s="911"/>
      <c r="D65" s="619"/>
      <c r="E65" s="619"/>
      <c r="F65" s="908"/>
      <c r="G65" s="1063">
        <v>2</v>
      </c>
      <c r="H65" s="866">
        <f t="shared" si="9"/>
        <v>60</v>
      </c>
      <c r="I65" s="602"/>
      <c r="J65" s="602"/>
      <c r="K65" s="602"/>
      <c r="L65" s="602"/>
      <c r="M65" s="606"/>
      <c r="N65" s="604"/>
      <c r="O65" s="1442"/>
      <c r="P65" s="1443"/>
      <c r="Q65" s="623"/>
      <c r="R65" s="1362"/>
      <c r="S65" s="1363"/>
      <c r="T65" s="602"/>
      <c r="U65" s="603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</row>
    <row r="66" spans="1:29" s="66" customFormat="1" ht="19.5" customHeight="1">
      <c r="A66" s="725"/>
      <c r="B66" s="904" t="s">
        <v>43</v>
      </c>
      <c r="C66" s="911">
        <v>3</v>
      </c>
      <c r="D66" s="620"/>
      <c r="E66" s="620"/>
      <c r="F66" s="908"/>
      <c r="G66" s="1063">
        <v>4.5</v>
      </c>
      <c r="H66" s="866">
        <f t="shared" si="9"/>
        <v>135</v>
      </c>
      <c r="I66" s="605">
        <v>16</v>
      </c>
      <c r="J66" s="602" t="s">
        <v>88</v>
      </c>
      <c r="K66" s="602"/>
      <c r="L66" s="602" t="s">
        <v>208</v>
      </c>
      <c r="M66" s="606">
        <f>H66-I66</f>
        <v>119</v>
      </c>
      <c r="N66" s="604"/>
      <c r="O66" s="1330"/>
      <c r="P66" s="1331"/>
      <c r="Q66" s="602" t="s">
        <v>395</v>
      </c>
      <c r="R66" s="1362"/>
      <c r="S66" s="1363"/>
      <c r="T66" s="602"/>
      <c r="U66" s="603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</row>
    <row r="67" spans="1:29" s="66" customFormat="1" ht="21" customHeight="1">
      <c r="A67" s="256" t="s">
        <v>126</v>
      </c>
      <c r="B67" s="1029" t="s">
        <v>53</v>
      </c>
      <c r="C67" s="1036"/>
      <c r="D67" s="63"/>
      <c r="E67" s="63"/>
      <c r="F67" s="1037">
        <v>3</v>
      </c>
      <c r="G67" s="1064">
        <v>1</v>
      </c>
      <c r="H67" s="887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1423"/>
      <c r="P67" s="1424"/>
      <c r="Q67" s="28" t="s">
        <v>87</v>
      </c>
      <c r="R67" s="1434"/>
      <c r="S67" s="1435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</row>
    <row r="68" spans="1:21" s="66" customFormat="1" ht="18.75">
      <c r="A68" s="725" t="s">
        <v>127</v>
      </c>
      <c r="B68" s="917" t="s">
        <v>293</v>
      </c>
      <c r="C68" s="911"/>
      <c r="D68" s="619"/>
      <c r="E68" s="619"/>
      <c r="F68" s="908"/>
      <c r="G68" s="1063">
        <f>G69+G70</f>
        <v>4</v>
      </c>
      <c r="H68" s="866">
        <f t="shared" si="9"/>
        <v>120</v>
      </c>
      <c r="I68" s="622"/>
      <c r="J68" s="602"/>
      <c r="K68" s="602"/>
      <c r="L68" s="602"/>
      <c r="M68" s="603"/>
      <c r="N68" s="604"/>
      <c r="O68" s="1330"/>
      <c r="P68" s="1331"/>
      <c r="Q68" s="602"/>
      <c r="R68" s="1362"/>
      <c r="S68" s="1363"/>
      <c r="T68" s="602"/>
      <c r="U68" s="603"/>
    </row>
    <row r="69" spans="1:21" s="66" customFormat="1" ht="18.75">
      <c r="A69" s="724"/>
      <c r="B69" s="904" t="s">
        <v>380</v>
      </c>
      <c r="C69" s="911"/>
      <c r="D69" s="619"/>
      <c r="E69" s="619"/>
      <c r="F69" s="908"/>
      <c r="G69" s="1063">
        <v>0.5</v>
      </c>
      <c r="H69" s="866">
        <f t="shared" si="9"/>
        <v>15</v>
      </c>
      <c r="I69" s="622"/>
      <c r="J69" s="602"/>
      <c r="K69" s="602"/>
      <c r="L69" s="602"/>
      <c r="M69" s="603"/>
      <c r="N69" s="604"/>
      <c r="O69" s="1330"/>
      <c r="P69" s="1331"/>
      <c r="Q69" s="602"/>
      <c r="R69" s="1362"/>
      <c r="S69" s="1363"/>
      <c r="T69" s="602"/>
      <c r="U69" s="603"/>
    </row>
    <row r="70" spans="1:22" s="66" customFormat="1" ht="18.75">
      <c r="A70" s="725"/>
      <c r="B70" s="904" t="s">
        <v>43</v>
      </c>
      <c r="C70" s="911"/>
      <c r="D70" s="620">
        <v>1</v>
      </c>
      <c r="E70" s="619"/>
      <c r="F70" s="908"/>
      <c r="G70" s="1063">
        <v>3.5</v>
      </c>
      <c r="H70" s="866">
        <f t="shared" si="9"/>
        <v>105</v>
      </c>
      <c r="I70" s="605">
        <v>6</v>
      </c>
      <c r="J70" s="602" t="s">
        <v>87</v>
      </c>
      <c r="K70" s="602"/>
      <c r="L70" s="602" t="s">
        <v>210</v>
      </c>
      <c r="M70" s="606">
        <f>H70-I70</f>
        <v>99</v>
      </c>
      <c r="N70" s="621" t="s">
        <v>91</v>
      </c>
      <c r="O70" s="1330"/>
      <c r="P70" s="1331"/>
      <c r="Q70" s="623"/>
      <c r="R70" s="1362"/>
      <c r="S70" s="1363"/>
      <c r="T70" s="602"/>
      <c r="U70" s="603"/>
      <c r="V70" s="66">
        <v>1</v>
      </c>
    </row>
    <row r="71" spans="1:21" s="66" customFormat="1" ht="19.5" customHeight="1">
      <c r="A71" s="725" t="s">
        <v>129</v>
      </c>
      <c r="B71" s="902" t="s">
        <v>33</v>
      </c>
      <c r="C71" s="907"/>
      <c r="D71" s="620"/>
      <c r="E71" s="620"/>
      <c r="F71" s="908"/>
      <c r="G71" s="1063">
        <f>G72+G73</f>
        <v>4.5</v>
      </c>
      <c r="H71" s="866">
        <f aca="true" t="shared" si="10" ref="H71:H83">G71*30</f>
        <v>135</v>
      </c>
      <c r="I71" s="605"/>
      <c r="J71" s="602"/>
      <c r="K71" s="602"/>
      <c r="L71" s="602"/>
      <c r="M71" s="606"/>
      <c r="N71" s="604"/>
      <c r="O71" s="1330"/>
      <c r="P71" s="1331"/>
      <c r="Q71" s="602"/>
      <c r="R71" s="1362"/>
      <c r="S71" s="1363"/>
      <c r="T71" s="602"/>
      <c r="U71" s="603"/>
    </row>
    <row r="72" spans="1:21" s="66" customFormat="1" ht="18.75">
      <c r="A72" s="724"/>
      <c r="B72" s="904" t="s">
        <v>380</v>
      </c>
      <c r="C72" s="907"/>
      <c r="D72" s="620"/>
      <c r="E72" s="620"/>
      <c r="F72" s="908"/>
      <c r="G72" s="1063">
        <v>2</v>
      </c>
      <c r="H72" s="866">
        <f t="shared" si="10"/>
        <v>60</v>
      </c>
      <c r="I72" s="605"/>
      <c r="J72" s="602"/>
      <c r="K72" s="602"/>
      <c r="L72" s="602"/>
      <c r="M72" s="606"/>
      <c r="N72" s="604"/>
      <c r="O72" s="1330"/>
      <c r="P72" s="1331"/>
      <c r="Q72" s="602"/>
      <c r="R72" s="1362"/>
      <c r="S72" s="1363"/>
      <c r="T72" s="602"/>
      <c r="U72" s="603"/>
    </row>
    <row r="73" spans="1:22" s="66" customFormat="1" ht="18.75">
      <c r="A73" s="725"/>
      <c r="B73" s="904" t="s">
        <v>43</v>
      </c>
      <c r="C73" s="907"/>
      <c r="D73" s="620">
        <v>3</v>
      </c>
      <c r="E73" s="620"/>
      <c r="F73" s="908"/>
      <c r="G73" s="1063">
        <v>2.5</v>
      </c>
      <c r="H73" s="866">
        <f t="shared" si="10"/>
        <v>75</v>
      </c>
      <c r="I73" s="605">
        <v>8</v>
      </c>
      <c r="J73" s="602" t="s">
        <v>242</v>
      </c>
      <c r="K73" s="602"/>
      <c r="L73" s="602" t="s">
        <v>89</v>
      </c>
      <c r="M73" s="606">
        <f>H73-I73</f>
        <v>67</v>
      </c>
      <c r="N73" s="604"/>
      <c r="O73" s="1330"/>
      <c r="P73" s="1331"/>
      <c r="Q73" s="602" t="s">
        <v>94</v>
      </c>
      <c r="R73" s="1362"/>
      <c r="S73" s="1363"/>
      <c r="T73" s="602"/>
      <c r="U73" s="723"/>
      <c r="V73" s="66">
        <v>3</v>
      </c>
    </row>
    <row r="74" spans="1:21" s="66" customFormat="1" ht="34.5" customHeight="1">
      <c r="A74" s="725" t="s">
        <v>132</v>
      </c>
      <c r="B74" s="902" t="s">
        <v>385</v>
      </c>
      <c r="C74" s="907"/>
      <c r="D74" s="620" t="s">
        <v>305</v>
      </c>
      <c r="E74" s="620"/>
      <c r="F74" s="908"/>
      <c r="G74" s="1063">
        <v>3.5</v>
      </c>
      <c r="H74" s="866">
        <f t="shared" si="10"/>
        <v>105</v>
      </c>
      <c r="I74" s="602"/>
      <c r="J74" s="616"/>
      <c r="K74" s="616"/>
      <c r="L74" s="616"/>
      <c r="M74" s="606"/>
      <c r="N74" s="604"/>
      <c r="O74" s="1330"/>
      <c r="P74" s="1331"/>
      <c r="Q74" s="602"/>
      <c r="R74" s="1362"/>
      <c r="S74" s="1363"/>
      <c r="T74" s="728"/>
      <c r="U74" s="723"/>
    </row>
    <row r="75" spans="1:21" s="66" customFormat="1" ht="17.25" customHeight="1">
      <c r="A75" s="725" t="s">
        <v>135</v>
      </c>
      <c r="B75" s="902" t="s">
        <v>57</v>
      </c>
      <c r="C75" s="907"/>
      <c r="D75" s="620"/>
      <c r="E75" s="620"/>
      <c r="F75" s="908"/>
      <c r="G75" s="1065">
        <f>G76+G77</f>
        <v>5.5</v>
      </c>
      <c r="H75" s="866">
        <f t="shared" si="10"/>
        <v>165</v>
      </c>
      <c r="I75" s="616"/>
      <c r="J75" s="643"/>
      <c r="K75" s="616"/>
      <c r="L75" s="644"/>
      <c r="M75" s="641"/>
      <c r="N75" s="604"/>
      <c r="O75" s="1330"/>
      <c r="P75" s="1331"/>
      <c r="Q75" s="602"/>
      <c r="R75" s="1362"/>
      <c r="S75" s="1363"/>
      <c r="T75" s="728"/>
      <c r="U75" s="723"/>
    </row>
    <row r="76" spans="1:21" s="66" customFormat="1" ht="17.25" customHeight="1">
      <c r="A76" s="724"/>
      <c r="B76" s="904" t="s">
        <v>380</v>
      </c>
      <c r="C76" s="907"/>
      <c r="D76" s="620"/>
      <c r="E76" s="620"/>
      <c r="F76" s="908"/>
      <c r="G76" s="1065">
        <v>3</v>
      </c>
      <c r="H76" s="866">
        <f t="shared" si="10"/>
        <v>90</v>
      </c>
      <c r="I76" s="616"/>
      <c r="J76" s="643"/>
      <c r="K76" s="616"/>
      <c r="L76" s="644"/>
      <c r="M76" s="641"/>
      <c r="N76" s="604"/>
      <c r="O76" s="1330"/>
      <c r="P76" s="1331"/>
      <c r="Q76" s="602"/>
      <c r="R76" s="1362"/>
      <c r="S76" s="1363"/>
      <c r="T76" s="728"/>
      <c r="U76" s="723"/>
    </row>
    <row r="77" spans="1:22" s="84" customFormat="1" ht="19.5" customHeight="1">
      <c r="A77" s="725"/>
      <c r="B77" s="904" t="s">
        <v>43</v>
      </c>
      <c r="C77" s="907" t="s">
        <v>48</v>
      </c>
      <c r="D77" s="620"/>
      <c r="E77" s="620"/>
      <c r="F77" s="908"/>
      <c r="G77" s="1063">
        <v>2.5</v>
      </c>
      <c r="H77" s="866">
        <f t="shared" si="10"/>
        <v>75</v>
      </c>
      <c r="I77" s="605">
        <v>8</v>
      </c>
      <c r="J77" s="616" t="s">
        <v>94</v>
      </c>
      <c r="K77" s="616"/>
      <c r="L77" s="616"/>
      <c r="M77" s="606">
        <f>H77-I77</f>
        <v>67</v>
      </c>
      <c r="N77" s="604"/>
      <c r="O77" s="1330"/>
      <c r="P77" s="1331"/>
      <c r="Q77" s="602"/>
      <c r="R77" s="1362" t="s">
        <v>94</v>
      </c>
      <c r="S77" s="1363"/>
      <c r="T77" s="616"/>
      <c r="U77" s="748"/>
      <c r="V77" s="84">
        <v>3</v>
      </c>
    </row>
    <row r="78" spans="1:21" s="66" customFormat="1" ht="18.75">
      <c r="A78" s="725" t="s">
        <v>136</v>
      </c>
      <c r="B78" s="917" t="s">
        <v>28</v>
      </c>
      <c r="C78" s="911"/>
      <c r="D78" s="619"/>
      <c r="E78" s="619"/>
      <c r="F78" s="908"/>
      <c r="G78" s="1063">
        <f>G79+G80</f>
        <v>8</v>
      </c>
      <c r="H78" s="866">
        <f t="shared" si="10"/>
        <v>240</v>
      </c>
      <c r="I78" s="605"/>
      <c r="J78" s="602"/>
      <c r="K78" s="602"/>
      <c r="L78" s="602"/>
      <c r="M78" s="606"/>
      <c r="N78" s="604"/>
      <c r="O78" s="1330"/>
      <c r="P78" s="1331"/>
      <c r="Q78" s="602"/>
      <c r="R78" s="1362"/>
      <c r="S78" s="1363"/>
      <c r="T78" s="623"/>
      <c r="U78" s="625"/>
    </row>
    <row r="79" spans="1:21" s="66" customFormat="1" ht="18.75">
      <c r="A79" s="724"/>
      <c r="B79" s="904" t="s">
        <v>380</v>
      </c>
      <c r="C79" s="911"/>
      <c r="D79" s="619"/>
      <c r="E79" s="619"/>
      <c r="F79" s="908"/>
      <c r="G79" s="1063">
        <v>4</v>
      </c>
      <c r="H79" s="866">
        <f t="shared" si="10"/>
        <v>120</v>
      </c>
      <c r="I79" s="602"/>
      <c r="J79" s="602"/>
      <c r="K79" s="602"/>
      <c r="L79" s="602"/>
      <c r="M79" s="606"/>
      <c r="N79" s="604"/>
      <c r="O79" s="1330"/>
      <c r="P79" s="1331"/>
      <c r="Q79" s="602"/>
      <c r="R79" s="1362"/>
      <c r="S79" s="1363"/>
      <c r="T79" s="623"/>
      <c r="U79" s="625"/>
    </row>
    <row r="80" spans="1:22" s="66" customFormat="1" ht="18.75">
      <c r="A80" s="725"/>
      <c r="B80" s="904" t="s">
        <v>43</v>
      </c>
      <c r="C80" s="911">
        <v>4</v>
      </c>
      <c r="D80" s="619"/>
      <c r="E80" s="619"/>
      <c r="F80" s="908"/>
      <c r="G80" s="1063">
        <v>4</v>
      </c>
      <c r="H80" s="866">
        <f t="shared" si="10"/>
        <v>120</v>
      </c>
      <c r="I80" s="605">
        <v>16</v>
      </c>
      <c r="J80" s="602" t="s">
        <v>88</v>
      </c>
      <c r="K80" s="602"/>
      <c r="L80" s="602" t="s">
        <v>208</v>
      </c>
      <c r="M80" s="606">
        <f>H80-I80</f>
        <v>104</v>
      </c>
      <c r="N80" s="604"/>
      <c r="O80" s="1330"/>
      <c r="P80" s="1331"/>
      <c r="Q80" s="602"/>
      <c r="R80" s="1332" t="s">
        <v>395</v>
      </c>
      <c r="S80" s="1333"/>
      <c r="T80" s="623"/>
      <c r="U80" s="625"/>
      <c r="V80" s="66">
        <v>2</v>
      </c>
    </row>
    <row r="81" spans="1:21" s="66" customFormat="1" ht="18.75">
      <c r="A81" s="725" t="s">
        <v>139</v>
      </c>
      <c r="B81" s="902" t="s">
        <v>30</v>
      </c>
      <c r="C81" s="911"/>
      <c r="D81" s="619"/>
      <c r="E81" s="619"/>
      <c r="F81" s="908"/>
      <c r="G81" s="1063">
        <f>G82+G83</f>
        <v>4.5</v>
      </c>
      <c r="H81" s="866">
        <f t="shared" si="10"/>
        <v>135</v>
      </c>
      <c r="I81" s="602"/>
      <c r="J81" s="602"/>
      <c r="K81" s="602"/>
      <c r="L81" s="602"/>
      <c r="M81" s="606"/>
      <c r="N81" s="604"/>
      <c r="O81" s="1330"/>
      <c r="P81" s="1331"/>
      <c r="Q81" s="602"/>
      <c r="R81" s="1332"/>
      <c r="S81" s="1333"/>
      <c r="T81" s="623"/>
      <c r="U81" s="625"/>
    </row>
    <row r="82" spans="1:21" s="66" customFormat="1" ht="18.75">
      <c r="A82" s="724"/>
      <c r="B82" s="904" t="s">
        <v>380</v>
      </c>
      <c r="C82" s="911"/>
      <c r="D82" s="619"/>
      <c r="E82" s="619"/>
      <c r="F82" s="908"/>
      <c r="G82" s="1063">
        <v>0.5</v>
      </c>
      <c r="H82" s="866">
        <f t="shared" si="10"/>
        <v>15</v>
      </c>
      <c r="I82" s="602"/>
      <c r="J82" s="602"/>
      <c r="K82" s="602"/>
      <c r="L82" s="602"/>
      <c r="M82" s="606"/>
      <c r="N82" s="604"/>
      <c r="O82" s="1330"/>
      <c r="P82" s="1331"/>
      <c r="Q82" s="602"/>
      <c r="R82" s="1332"/>
      <c r="S82" s="1333"/>
      <c r="T82" s="623"/>
      <c r="U82" s="625"/>
    </row>
    <row r="83" spans="1:22" s="66" customFormat="1" ht="18.75" customHeight="1">
      <c r="A83" s="725"/>
      <c r="B83" s="904" t="s">
        <v>43</v>
      </c>
      <c r="C83" s="911">
        <v>3</v>
      </c>
      <c r="D83" s="620"/>
      <c r="E83" s="620"/>
      <c r="F83" s="908"/>
      <c r="G83" s="1063">
        <v>4</v>
      </c>
      <c r="H83" s="866">
        <f t="shared" si="10"/>
        <v>120</v>
      </c>
      <c r="I83" s="605">
        <v>12</v>
      </c>
      <c r="J83" s="616" t="s">
        <v>213</v>
      </c>
      <c r="K83" s="616"/>
      <c r="L83" s="616" t="s">
        <v>90</v>
      </c>
      <c r="M83" s="606">
        <f>H83-I83</f>
        <v>108</v>
      </c>
      <c r="N83" s="604"/>
      <c r="O83" s="1330"/>
      <c r="P83" s="1331"/>
      <c r="Q83" s="602" t="s">
        <v>88</v>
      </c>
      <c r="R83" s="1332"/>
      <c r="S83" s="1333"/>
      <c r="T83" s="616"/>
      <c r="U83" s="748"/>
      <c r="V83" s="66">
        <v>2</v>
      </c>
    </row>
    <row r="84" spans="1:21" s="66" customFormat="1" ht="19.5" customHeight="1">
      <c r="A84" s="725" t="s">
        <v>140</v>
      </c>
      <c r="B84" s="1030" t="s">
        <v>292</v>
      </c>
      <c r="C84" s="907"/>
      <c r="D84" s="620"/>
      <c r="E84" s="620"/>
      <c r="F84" s="908"/>
      <c r="G84" s="1063">
        <f>G85+G86</f>
        <v>5.5</v>
      </c>
      <c r="H84" s="866">
        <f aca="true" t="shared" si="11" ref="H84:H89">G84*30</f>
        <v>165</v>
      </c>
      <c r="I84" s="623"/>
      <c r="J84" s="623"/>
      <c r="K84" s="623"/>
      <c r="L84" s="623"/>
      <c r="M84" s="625"/>
      <c r="N84" s="686"/>
      <c r="O84" s="1356"/>
      <c r="P84" s="1357"/>
      <c r="Q84" s="623"/>
      <c r="R84" s="1332"/>
      <c r="S84" s="1333"/>
      <c r="T84" s="728"/>
      <c r="U84" s="723"/>
    </row>
    <row r="85" spans="1:21" s="66" customFormat="1" ht="19.5" customHeight="1">
      <c r="A85" s="725"/>
      <c r="B85" s="902" t="s">
        <v>380</v>
      </c>
      <c r="C85" s="907"/>
      <c r="D85" s="620"/>
      <c r="E85" s="620"/>
      <c r="F85" s="908"/>
      <c r="G85" s="1063">
        <v>3</v>
      </c>
      <c r="H85" s="866">
        <f t="shared" si="11"/>
        <v>90</v>
      </c>
      <c r="I85" s="605"/>
      <c r="J85" s="616"/>
      <c r="K85" s="616"/>
      <c r="L85" s="616"/>
      <c r="M85" s="606"/>
      <c r="N85" s="604"/>
      <c r="O85" s="1356"/>
      <c r="P85" s="1357"/>
      <c r="Q85" s="602"/>
      <c r="R85" s="1332"/>
      <c r="S85" s="1333"/>
      <c r="T85" s="728"/>
      <c r="U85" s="723"/>
    </row>
    <row r="86" spans="1:22" s="66" customFormat="1" ht="19.5" customHeight="1">
      <c r="A86" s="725"/>
      <c r="B86" s="903" t="s">
        <v>43</v>
      </c>
      <c r="C86" s="907" t="s">
        <v>48</v>
      </c>
      <c r="D86" s="620"/>
      <c r="E86" s="620"/>
      <c r="F86" s="908"/>
      <c r="G86" s="1063">
        <v>2.5</v>
      </c>
      <c r="H86" s="866">
        <f t="shared" si="11"/>
        <v>75</v>
      </c>
      <c r="I86" s="605">
        <v>8</v>
      </c>
      <c r="J86" s="616" t="s">
        <v>242</v>
      </c>
      <c r="K86" s="616"/>
      <c r="L86" s="616" t="s">
        <v>89</v>
      </c>
      <c r="M86" s="606">
        <f>H86-I86</f>
        <v>67</v>
      </c>
      <c r="N86" s="604"/>
      <c r="O86" s="1356"/>
      <c r="P86" s="1357"/>
      <c r="Q86" s="602"/>
      <c r="R86" s="1332" t="s">
        <v>94</v>
      </c>
      <c r="S86" s="1333"/>
      <c r="T86" s="728"/>
      <c r="U86" s="723"/>
      <c r="V86" s="66">
        <v>2</v>
      </c>
    </row>
    <row r="87" spans="1:22" s="66" customFormat="1" ht="37.5">
      <c r="A87" s="256" t="s">
        <v>291</v>
      </c>
      <c r="B87" s="1031" t="s">
        <v>353</v>
      </c>
      <c r="C87" s="1038"/>
      <c r="D87" s="62"/>
      <c r="E87" s="62"/>
      <c r="F87" s="1037">
        <v>4</v>
      </c>
      <c r="G87" s="1064">
        <v>1</v>
      </c>
      <c r="H87" s="887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1423"/>
      <c r="P87" s="1424"/>
      <c r="Q87" s="28"/>
      <c r="R87" s="1430" t="s">
        <v>87</v>
      </c>
      <c r="S87" s="1431"/>
      <c r="T87" s="36"/>
      <c r="U87" s="262"/>
      <c r="V87" s="66">
        <v>2</v>
      </c>
    </row>
    <row r="88" spans="1:31" s="66" customFormat="1" ht="18.75">
      <c r="A88" s="256" t="s">
        <v>294</v>
      </c>
      <c r="B88" s="1032" t="s">
        <v>35</v>
      </c>
      <c r="C88" s="1036"/>
      <c r="D88" s="63"/>
      <c r="E88" s="63"/>
      <c r="F88" s="1037"/>
      <c r="G88" s="1064">
        <f>G89+G91</f>
        <v>5</v>
      </c>
      <c r="H88" s="887">
        <f t="shared" si="11"/>
        <v>150</v>
      </c>
      <c r="I88" s="95"/>
      <c r="J88" s="40"/>
      <c r="K88" s="40"/>
      <c r="L88" s="40"/>
      <c r="M88" s="276"/>
      <c r="N88" s="313"/>
      <c r="O88" s="1358"/>
      <c r="P88" s="1359"/>
      <c r="Q88" s="40"/>
      <c r="R88" s="1393"/>
      <c r="S88" s="1394"/>
      <c r="T88" s="65"/>
      <c r="U88" s="264"/>
      <c r="W88" s="578" t="s">
        <v>264</v>
      </c>
      <c r="X88" s="578">
        <f>COUNTIF($C104:$C168,#REF!)</f>
        <v>0</v>
      </c>
      <c r="Y88" s="578">
        <f>COUNTIF($C104:$C168,#REF!)</f>
        <v>0</v>
      </c>
      <c r="Z88" s="578">
        <f>COUNTIF($C104:$C168,#REF!)</f>
        <v>0</v>
      </c>
      <c r="AA88" s="578">
        <f>COUNTIF($C104:$C168,#REF!)</f>
        <v>0</v>
      </c>
      <c r="AB88" s="578">
        <f>COUNTIF($C104:$C168,#REF!)</f>
        <v>0</v>
      </c>
      <c r="AC88" s="578">
        <f>COUNTIF($C104:$C168,#REF!)</f>
        <v>0</v>
      </c>
      <c r="AD88" s="31" t="s">
        <v>232</v>
      </c>
      <c r="AE88" s="579" t="e">
        <f>SUMIF(#REF!,2,$G$104:$G$168)</f>
        <v>#REF!</v>
      </c>
    </row>
    <row r="89" spans="1:31" s="66" customFormat="1" ht="18.75">
      <c r="A89" s="256"/>
      <c r="B89" s="1029" t="s">
        <v>380</v>
      </c>
      <c r="C89" s="1036"/>
      <c r="D89" s="63"/>
      <c r="E89" s="63"/>
      <c r="F89" s="1037"/>
      <c r="G89" s="1064">
        <v>2</v>
      </c>
      <c r="H89" s="887">
        <f t="shared" si="11"/>
        <v>60</v>
      </c>
      <c r="I89" s="95"/>
      <c r="J89" s="40"/>
      <c r="K89" s="40"/>
      <c r="L89" s="40"/>
      <c r="M89" s="276"/>
      <c r="N89" s="313"/>
      <c r="O89" s="1358"/>
      <c r="P89" s="1359"/>
      <c r="Q89" s="40"/>
      <c r="R89" s="1393"/>
      <c r="S89" s="1394"/>
      <c r="T89" s="65"/>
      <c r="U89" s="264"/>
      <c r="W89" s="578" t="s">
        <v>177</v>
      </c>
      <c r="X89" s="578">
        <f>COUNTIF($D104:$D168,#REF!)</f>
        <v>0</v>
      </c>
      <c r="Y89" s="578">
        <f>COUNTIF($D104:$D168,#REF!)</f>
        <v>0</v>
      </c>
      <c r="Z89" s="578">
        <f>COUNTIF($D104:$D168,#REF!)</f>
        <v>0</v>
      </c>
      <c r="AA89" s="578">
        <f>COUNTIF($D104:$D168,#REF!)</f>
        <v>0</v>
      </c>
      <c r="AB89" s="578">
        <f>COUNTIF($D104:$D168,#REF!)</f>
        <v>0</v>
      </c>
      <c r="AC89" s="578">
        <f>COUNTIF($D104:$D168,#REF!)</f>
        <v>0</v>
      </c>
      <c r="AD89" s="31" t="s">
        <v>20</v>
      </c>
      <c r="AE89" s="579" t="e">
        <f>SUMIF(#REF!,3,$G$104:$G$168)</f>
        <v>#REF!</v>
      </c>
    </row>
    <row r="90" spans="1:29" s="66" customFormat="1" ht="18.75" hidden="1">
      <c r="A90" s="256"/>
      <c r="B90" s="1029" t="s">
        <v>43</v>
      </c>
      <c r="C90" s="1036"/>
      <c r="D90" s="63"/>
      <c r="E90" s="63"/>
      <c r="F90" s="1037"/>
      <c r="G90" s="1064"/>
      <c r="H90" s="887"/>
      <c r="I90" s="95"/>
      <c r="J90" s="40"/>
      <c r="K90" s="40"/>
      <c r="L90" s="40"/>
      <c r="M90" s="276"/>
      <c r="N90" s="313"/>
      <c r="O90" s="1358"/>
      <c r="P90" s="1359"/>
      <c r="Q90" s="40"/>
      <c r="R90" s="1336"/>
      <c r="S90" s="1337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</row>
    <row r="91" spans="1:29" s="66" customFormat="1" ht="18.75">
      <c r="A91" s="256"/>
      <c r="B91" s="1029" t="s">
        <v>43</v>
      </c>
      <c r="C91" s="1038">
        <v>5</v>
      </c>
      <c r="D91" s="63"/>
      <c r="E91" s="63"/>
      <c r="F91" s="1037"/>
      <c r="G91" s="1066">
        <v>3</v>
      </c>
      <c r="H91" s="887">
        <f aca="true" t="shared" si="12" ref="H91:H101">G91*30</f>
        <v>90</v>
      </c>
      <c r="I91" s="95">
        <v>16</v>
      </c>
      <c r="J91" s="40" t="s">
        <v>400</v>
      </c>
      <c r="K91" s="40"/>
      <c r="L91" s="40" t="s">
        <v>401</v>
      </c>
      <c r="M91" s="276">
        <f>H91-I91</f>
        <v>74</v>
      </c>
      <c r="N91" s="313"/>
      <c r="O91" s="1358"/>
      <c r="P91" s="1359"/>
      <c r="Q91" s="40"/>
      <c r="R91" s="1393"/>
      <c r="S91" s="1394"/>
      <c r="T91" s="65" t="s">
        <v>395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</row>
    <row r="92" spans="1:22" s="66" customFormat="1" ht="19.5" customHeight="1">
      <c r="A92" s="256" t="s">
        <v>295</v>
      </c>
      <c r="B92" s="1033" t="s">
        <v>354</v>
      </c>
      <c r="C92" s="1036"/>
      <c r="D92" s="63"/>
      <c r="E92" s="63">
        <v>5</v>
      </c>
      <c r="F92" s="1037"/>
      <c r="G92" s="1066">
        <v>1</v>
      </c>
      <c r="H92" s="887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1358"/>
      <c r="P92" s="1359"/>
      <c r="Q92" s="28"/>
      <c r="R92" s="1393"/>
      <c r="S92" s="1394"/>
      <c r="T92" s="65" t="s">
        <v>87</v>
      </c>
      <c r="U92" s="262"/>
      <c r="V92" s="66">
        <v>3</v>
      </c>
    </row>
    <row r="93" spans="1:21" s="66" customFormat="1" ht="19.5" customHeight="1">
      <c r="A93" s="725" t="s">
        <v>296</v>
      </c>
      <c r="B93" s="902" t="s">
        <v>32</v>
      </c>
      <c r="C93" s="686"/>
      <c r="D93" s="623"/>
      <c r="E93" s="623"/>
      <c r="F93" s="625"/>
      <c r="G93" s="1063">
        <f>G94+G95</f>
        <v>5.5</v>
      </c>
      <c r="H93" s="799">
        <f t="shared" si="12"/>
        <v>165</v>
      </c>
      <c r="I93" s="623"/>
      <c r="J93" s="623"/>
      <c r="K93" s="623"/>
      <c r="L93" s="623"/>
      <c r="M93" s="625"/>
      <c r="N93" s="686"/>
      <c r="O93" s="1356"/>
      <c r="P93" s="1357"/>
      <c r="Q93" s="623"/>
      <c r="R93" s="1389"/>
      <c r="S93" s="1390"/>
      <c r="T93" s="616"/>
      <c r="U93" s="748"/>
    </row>
    <row r="94" spans="1:21" s="66" customFormat="1" ht="19.5" customHeight="1">
      <c r="A94" s="725"/>
      <c r="B94" s="902" t="s">
        <v>380</v>
      </c>
      <c r="C94" s="907"/>
      <c r="D94" s="620"/>
      <c r="E94" s="620"/>
      <c r="F94" s="908"/>
      <c r="G94" s="1063">
        <v>2</v>
      </c>
      <c r="H94" s="799">
        <f t="shared" si="12"/>
        <v>60</v>
      </c>
      <c r="I94" s="605"/>
      <c r="J94" s="616"/>
      <c r="K94" s="616"/>
      <c r="L94" s="616"/>
      <c r="M94" s="606"/>
      <c r="N94" s="604"/>
      <c r="O94" s="1356"/>
      <c r="P94" s="1357"/>
      <c r="Q94" s="602"/>
      <c r="R94" s="1389"/>
      <c r="S94" s="1390"/>
      <c r="T94" s="616"/>
      <c r="U94" s="748"/>
    </row>
    <row r="95" spans="1:22" s="66" customFormat="1" ht="19.5" customHeight="1">
      <c r="A95" s="725"/>
      <c r="B95" s="902" t="s">
        <v>43</v>
      </c>
      <c r="C95" s="907" t="s">
        <v>48</v>
      </c>
      <c r="D95" s="620"/>
      <c r="E95" s="620"/>
      <c r="F95" s="908"/>
      <c r="G95" s="1063">
        <v>3.5</v>
      </c>
      <c r="H95" s="866">
        <f t="shared" si="12"/>
        <v>105</v>
      </c>
      <c r="I95" s="605">
        <v>12</v>
      </c>
      <c r="J95" s="602" t="s">
        <v>94</v>
      </c>
      <c r="K95" s="602"/>
      <c r="L95" s="602" t="s">
        <v>208</v>
      </c>
      <c r="M95" s="606">
        <f>H95-I95</f>
        <v>93</v>
      </c>
      <c r="N95" s="604"/>
      <c r="O95" s="1356"/>
      <c r="P95" s="1357"/>
      <c r="Q95" s="602"/>
      <c r="R95" s="1332" t="s">
        <v>88</v>
      </c>
      <c r="S95" s="1333"/>
      <c r="T95" s="616"/>
      <c r="U95" s="748"/>
      <c r="V95" s="66">
        <v>2</v>
      </c>
    </row>
    <row r="96" spans="1:21" s="66" customFormat="1" ht="21.75" customHeight="1">
      <c r="A96" s="725" t="s">
        <v>297</v>
      </c>
      <c r="B96" s="902" t="s">
        <v>31</v>
      </c>
      <c r="C96" s="907"/>
      <c r="D96" s="620"/>
      <c r="E96" s="620"/>
      <c r="F96" s="908"/>
      <c r="G96" s="1063">
        <f>G97+G98</f>
        <v>7</v>
      </c>
      <c r="H96" s="866">
        <f t="shared" si="12"/>
        <v>210</v>
      </c>
      <c r="I96" s="605"/>
      <c r="J96" s="602"/>
      <c r="K96" s="602"/>
      <c r="L96" s="602"/>
      <c r="M96" s="606"/>
      <c r="N96" s="604"/>
      <c r="O96" s="847"/>
      <c r="P96" s="848"/>
      <c r="Q96" s="602"/>
      <c r="R96" s="845"/>
      <c r="S96" s="846"/>
      <c r="T96" s="616"/>
      <c r="U96" s="748"/>
    </row>
    <row r="97" spans="1:21" s="66" customFormat="1" ht="19.5" customHeight="1">
      <c r="A97" s="725"/>
      <c r="B97" s="902" t="s">
        <v>380</v>
      </c>
      <c r="C97" s="907"/>
      <c r="D97" s="620"/>
      <c r="E97" s="620"/>
      <c r="F97" s="908"/>
      <c r="G97" s="1063">
        <v>4</v>
      </c>
      <c r="H97" s="866">
        <f t="shared" si="12"/>
        <v>120</v>
      </c>
      <c r="I97" s="605"/>
      <c r="J97" s="602"/>
      <c r="K97" s="602"/>
      <c r="L97" s="602"/>
      <c r="M97" s="606"/>
      <c r="N97" s="604"/>
      <c r="O97" s="847"/>
      <c r="P97" s="848"/>
      <c r="Q97" s="602"/>
      <c r="R97" s="845"/>
      <c r="S97" s="846"/>
      <c r="T97" s="616"/>
      <c r="U97" s="748"/>
    </row>
    <row r="98" spans="1:22" s="66" customFormat="1" ht="20.25" customHeight="1">
      <c r="A98" s="725"/>
      <c r="B98" s="902" t="s">
        <v>43</v>
      </c>
      <c r="C98" s="911">
        <v>5</v>
      </c>
      <c r="D98" s="620"/>
      <c r="E98" s="620"/>
      <c r="F98" s="908"/>
      <c r="G98" s="1063">
        <v>3</v>
      </c>
      <c r="H98" s="866">
        <f t="shared" si="12"/>
        <v>90</v>
      </c>
      <c r="I98" s="605">
        <v>16</v>
      </c>
      <c r="J98" s="616" t="s">
        <v>299</v>
      </c>
      <c r="K98" s="616" t="s">
        <v>90</v>
      </c>
      <c r="L98" s="616" t="s">
        <v>90</v>
      </c>
      <c r="M98" s="606">
        <f>H98-I98</f>
        <v>74</v>
      </c>
      <c r="N98" s="604"/>
      <c r="O98" s="1356"/>
      <c r="P98" s="1357"/>
      <c r="Q98" s="602"/>
      <c r="R98" s="1332"/>
      <c r="S98" s="1333"/>
      <c r="T98" s="616" t="s">
        <v>395</v>
      </c>
      <c r="U98" s="748"/>
      <c r="V98" s="66">
        <v>3</v>
      </c>
    </row>
    <row r="99" spans="1:21" s="66" customFormat="1" ht="21" customHeight="1">
      <c r="A99" s="725" t="s">
        <v>298</v>
      </c>
      <c r="B99" s="1034" t="s">
        <v>58</v>
      </c>
      <c r="C99" s="911"/>
      <c r="D99" s="620"/>
      <c r="E99" s="620"/>
      <c r="F99" s="908"/>
      <c r="G99" s="1063">
        <f>G100+G101</f>
        <v>7.5</v>
      </c>
      <c r="H99" s="866">
        <f t="shared" si="12"/>
        <v>225</v>
      </c>
      <c r="I99" s="605"/>
      <c r="J99" s="616"/>
      <c r="K99" s="616"/>
      <c r="L99" s="616"/>
      <c r="M99" s="606"/>
      <c r="N99" s="604"/>
      <c r="O99" s="847"/>
      <c r="P99" s="848"/>
      <c r="Q99" s="602"/>
      <c r="R99" s="845"/>
      <c r="S99" s="846"/>
      <c r="T99" s="616"/>
      <c r="U99" s="748"/>
    </row>
    <row r="100" spans="1:21" s="66" customFormat="1" ht="19.5" customHeight="1">
      <c r="A100" s="725"/>
      <c r="B100" s="902" t="s">
        <v>380</v>
      </c>
      <c r="C100" s="911"/>
      <c r="D100" s="620"/>
      <c r="E100" s="620"/>
      <c r="F100" s="908"/>
      <c r="G100" s="1063">
        <v>4.5</v>
      </c>
      <c r="H100" s="866">
        <f t="shared" si="12"/>
        <v>135</v>
      </c>
      <c r="I100" s="605"/>
      <c r="J100" s="616"/>
      <c r="K100" s="616"/>
      <c r="L100" s="616"/>
      <c r="M100" s="606"/>
      <c r="N100" s="604"/>
      <c r="O100" s="847"/>
      <c r="P100" s="848"/>
      <c r="Q100" s="602"/>
      <c r="R100" s="845"/>
      <c r="S100" s="846"/>
      <c r="T100" s="616"/>
      <c r="U100" s="748"/>
    </row>
    <row r="101" spans="1:27" s="66" customFormat="1" ht="20.25" customHeight="1">
      <c r="A101" s="725"/>
      <c r="B101" s="902" t="s">
        <v>43</v>
      </c>
      <c r="C101" s="907" t="s">
        <v>229</v>
      </c>
      <c r="D101" s="620"/>
      <c r="E101" s="620"/>
      <c r="F101" s="908"/>
      <c r="G101" s="1063">
        <v>3</v>
      </c>
      <c r="H101" s="866">
        <f t="shared" si="12"/>
        <v>90</v>
      </c>
      <c r="I101" s="974">
        <v>16</v>
      </c>
      <c r="J101" s="969" t="s">
        <v>92</v>
      </c>
      <c r="K101" s="969"/>
      <c r="L101" s="969" t="s">
        <v>208</v>
      </c>
      <c r="M101" s="606">
        <f>H101-I101</f>
        <v>74</v>
      </c>
      <c r="N101" s="604"/>
      <c r="O101" s="1356"/>
      <c r="P101" s="1357"/>
      <c r="Q101" s="969"/>
      <c r="R101" s="1332"/>
      <c r="S101" s="1333"/>
      <c r="T101" s="736" t="s">
        <v>88</v>
      </c>
      <c r="U101" s="726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</row>
    <row r="102" spans="1:21" s="66" customFormat="1" ht="20.25" customHeight="1">
      <c r="A102" s="733" t="s">
        <v>355</v>
      </c>
      <c r="B102" s="1028" t="s">
        <v>56</v>
      </c>
      <c r="C102" s="1039"/>
      <c r="D102" s="999"/>
      <c r="E102" s="999"/>
      <c r="F102" s="1000"/>
      <c r="G102" s="1063">
        <f>G103+G104</f>
        <v>4.5</v>
      </c>
      <c r="H102" s="1021"/>
      <c r="I102" s="1022"/>
      <c r="J102" s="596"/>
      <c r="K102" s="596"/>
      <c r="L102" s="596"/>
      <c r="M102" s="1023"/>
      <c r="N102" s="598"/>
      <c r="O102" s="972"/>
      <c r="P102" s="973"/>
      <c r="Q102" s="596"/>
      <c r="R102" s="1024"/>
      <c r="S102" s="1025"/>
      <c r="T102" s="1026"/>
      <c r="U102" s="1027"/>
    </row>
    <row r="103" spans="1:21" s="66" customFormat="1" ht="20.25" customHeight="1">
      <c r="A103" s="725"/>
      <c r="B103" s="902" t="s">
        <v>380</v>
      </c>
      <c r="C103" s="907"/>
      <c r="D103" s="620"/>
      <c r="E103" s="620"/>
      <c r="F103" s="908"/>
      <c r="G103" s="1063">
        <v>2</v>
      </c>
      <c r="H103" s="866"/>
      <c r="I103" s="974"/>
      <c r="J103" s="969"/>
      <c r="K103" s="969"/>
      <c r="L103" s="969"/>
      <c r="M103" s="606"/>
      <c r="N103" s="604"/>
      <c r="O103" s="965"/>
      <c r="P103" s="966"/>
      <c r="Q103" s="969"/>
      <c r="R103" s="970"/>
      <c r="S103" s="971"/>
      <c r="T103" s="736"/>
      <c r="U103" s="726"/>
    </row>
    <row r="104" spans="1:21" s="66" customFormat="1" ht="20.25" customHeight="1">
      <c r="A104" s="733"/>
      <c r="B104" s="902" t="s">
        <v>43</v>
      </c>
      <c r="C104" s="1039"/>
      <c r="D104" s="999">
        <v>3</v>
      </c>
      <c r="E104" s="999"/>
      <c r="F104" s="1000"/>
      <c r="G104" s="1067">
        <v>2.5</v>
      </c>
      <c r="H104" s="1021">
        <f>G104*30</f>
        <v>75</v>
      </c>
      <c r="I104" s="1022">
        <v>8</v>
      </c>
      <c r="J104" s="596" t="s">
        <v>87</v>
      </c>
      <c r="K104" s="596"/>
      <c r="L104" s="969" t="s">
        <v>208</v>
      </c>
      <c r="M104" s="1023">
        <f>H104-I104</f>
        <v>67</v>
      </c>
      <c r="N104" s="598"/>
      <c r="O104" s="1404"/>
      <c r="P104" s="1405"/>
      <c r="Q104" s="596" t="s">
        <v>299</v>
      </c>
      <c r="R104" s="1385"/>
      <c r="S104" s="1386"/>
      <c r="T104" s="1026"/>
      <c r="U104" s="1027"/>
    </row>
    <row r="105" spans="1:21" ht="18.75" customHeight="1">
      <c r="A105" s="733" t="s">
        <v>356</v>
      </c>
      <c r="B105" s="917" t="s">
        <v>63</v>
      </c>
      <c r="C105" s="907"/>
      <c r="D105" s="620"/>
      <c r="E105" s="620"/>
      <c r="F105" s="908"/>
      <c r="G105" s="1063">
        <f>G106+G107</f>
        <v>4</v>
      </c>
      <c r="H105" s="1043"/>
      <c r="I105" s="975"/>
      <c r="J105" s="970"/>
      <c r="K105" s="970"/>
      <c r="L105" s="970"/>
      <c r="M105" s="975"/>
      <c r="N105" s="604"/>
      <c r="O105" s="965"/>
      <c r="P105" s="966"/>
      <c r="Q105" s="969"/>
      <c r="R105" s="970"/>
      <c r="S105" s="971"/>
      <c r="T105" s="736"/>
      <c r="U105" s="726"/>
    </row>
    <row r="106" spans="1:21" s="66" customFormat="1" ht="20.25" customHeight="1">
      <c r="A106" s="1008"/>
      <c r="B106" s="1020" t="s">
        <v>380</v>
      </c>
      <c r="C106" s="1040"/>
      <c r="D106" s="1009"/>
      <c r="E106" s="1009"/>
      <c r="F106" s="1041"/>
      <c r="G106" s="1068">
        <v>0.5</v>
      </c>
      <c r="H106" s="993"/>
      <c r="I106" s="1016"/>
      <c r="J106" s="995"/>
      <c r="K106" s="995"/>
      <c r="L106" s="995"/>
      <c r="M106" s="1016"/>
      <c r="N106" s="1017"/>
      <c r="O106" s="1010"/>
      <c r="P106" s="1011"/>
      <c r="Q106" s="994"/>
      <c r="R106" s="995"/>
      <c r="S106" s="996"/>
      <c r="T106" s="1018"/>
      <c r="U106" s="1019"/>
    </row>
    <row r="107" spans="1:21" s="66" customFormat="1" ht="20.25" customHeight="1" thickBot="1">
      <c r="A107" s="725"/>
      <c r="B107" s="902" t="s">
        <v>43</v>
      </c>
      <c r="C107" s="1042">
        <v>3</v>
      </c>
      <c r="D107" s="912"/>
      <c r="E107" s="912"/>
      <c r="F107" s="913"/>
      <c r="G107" s="1069">
        <v>3.5</v>
      </c>
      <c r="H107" s="914">
        <f>G107*30</f>
        <v>105</v>
      </c>
      <c r="I107" s="1045">
        <v>12</v>
      </c>
      <c r="J107" s="646" t="s">
        <v>213</v>
      </c>
      <c r="K107" s="646"/>
      <c r="L107" s="646" t="s">
        <v>90</v>
      </c>
      <c r="M107" s="1046">
        <f>H107-I107</f>
        <v>93</v>
      </c>
      <c r="N107" s="604"/>
      <c r="O107" s="1356"/>
      <c r="P107" s="1357"/>
      <c r="Q107" s="602" t="s">
        <v>88</v>
      </c>
      <c r="R107" s="1389"/>
      <c r="S107" s="1390"/>
      <c r="T107" s="602"/>
      <c r="U107" s="603"/>
    </row>
    <row r="108" spans="1:23" s="66" customFormat="1" ht="18.75" customHeight="1" thickBot="1">
      <c r="A108" s="1527" t="s">
        <v>72</v>
      </c>
      <c r="B108" s="1528"/>
      <c r="C108" s="784"/>
      <c r="D108" s="633"/>
      <c r="E108" s="633"/>
      <c r="F108" s="877"/>
      <c r="G108" s="1044">
        <f>G67+G66+G70+G73+G77+G80+G83+G86+G87+G91+G92+G95+G98+G101+G104+G107</f>
        <v>45</v>
      </c>
      <c r="H108" s="651">
        <f>H67+H66+H70+H73+H77+H80+H83+H86+H87+H91+H92+H95+H98+H101+H104+H107</f>
        <v>1350</v>
      </c>
      <c r="I108" s="649">
        <f>I67+I66+I70+I73+I77+I80+I83+I86+I87+I91+I92+I95+I98+I101+I104+I107</f>
        <v>166</v>
      </c>
      <c r="J108" s="649"/>
      <c r="K108" s="649"/>
      <c r="L108" s="649"/>
      <c r="M108" s="650">
        <f>M67+M66+M70+M73+M77+M80+M83+M86+M87+M91+M92+M95+M98+M101+M104+M107</f>
        <v>1184</v>
      </c>
      <c r="N108" s="978" t="s">
        <v>91</v>
      </c>
      <c r="O108" s="1425"/>
      <c r="P108" s="1426"/>
      <c r="Q108" s="860" t="s">
        <v>398</v>
      </c>
      <c r="R108" s="1425" t="s">
        <v>220</v>
      </c>
      <c r="S108" s="1426"/>
      <c r="T108" s="860" t="s">
        <v>402</v>
      </c>
      <c r="U108" s="929"/>
      <c r="V108" s="66">
        <f>30*G108</f>
        <v>1350</v>
      </c>
      <c r="W108" s="66">
        <v>6</v>
      </c>
    </row>
    <row r="109" spans="1:23" s="66" customFormat="1" ht="19.5" thickBot="1">
      <c r="A109" s="1525" t="s">
        <v>384</v>
      </c>
      <c r="B109" s="1526"/>
      <c r="C109" s="789"/>
      <c r="D109" s="648"/>
      <c r="E109" s="648"/>
      <c r="F109" s="886"/>
      <c r="G109" s="1047">
        <f>G65+G69+G72+G74+G76+G79+G82+G85+G89+G94+G100+G97+G103+G106</f>
        <v>33.5</v>
      </c>
      <c r="H109" s="788">
        <f>H65+H69+H72+H74+H76+H79+H82+H85+H89+H94+H100+H97+H103+H106</f>
        <v>930</v>
      </c>
      <c r="I109" s="977"/>
      <c r="J109" s="634"/>
      <c r="K109" s="634"/>
      <c r="L109" s="634"/>
      <c r="M109" s="635"/>
      <c r="N109" s="651"/>
      <c r="O109" s="1420"/>
      <c r="P109" s="1421"/>
      <c r="Q109" s="649"/>
      <c r="R109" s="1420"/>
      <c r="S109" s="1421"/>
      <c r="T109" s="614"/>
      <c r="U109" s="891"/>
      <c r="V109" s="66">
        <f>30*G109</f>
        <v>1005</v>
      </c>
      <c r="W109" s="66">
        <v>4</v>
      </c>
    </row>
    <row r="110" spans="1:24" s="66" customFormat="1" ht="19.5" customHeight="1" thickBot="1">
      <c r="A110" s="1379" t="s">
        <v>26</v>
      </c>
      <c r="B110" s="1529"/>
      <c r="C110" s="784"/>
      <c r="D110" s="633"/>
      <c r="E110" s="633"/>
      <c r="F110" s="877"/>
      <c r="G110" s="882">
        <f>G108+G109</f>
        <v>78.5</v>
      </c>
      <c r="H110" s="1048">
        <f>H108+H109</f>
        <v>2280</v>
      </c>
      <c r="I110" s="1049"/>
      <c r="J110" s="1049"/>
      <c r="K110" s="1049"/>
      <c r="L110" s="1049"/>
      <c r="M110" s="1050"/>
      <c r="N110" s="978" t="s">
        <v>413</v>
      </c>
      <c r="O110" s="1418" t="s">
        <v>391</v>
      </c>
      <c r="P110" s="1419"/>
      <c r="Q110" s="860" t="s">
        <v>398</v>
      </c>
      <c r="R110" s="1425" t="s">
        <v>220</v>
      </c>
      <c r="S110" s="1426"/>
      <c r="T110" s="631" t="s">
        <v>398</v>
      </c>
      <c r="U110" s="885"/>
      <c r="V110" s="66">
        <f>30*G110</f>
        <v>2355</v>
      </c>
      <c r="W110" s="66">
        <v>44</v>
      </c>
      <c r="X110" s="66">
        <v>24</v>
      </c>
    </row>
    <row r="111" spans="1:24" s="114" customFormat="1" ht="19.5" customHeight="1" thickBot="1">
      <c r="A111" s="1391" t="s">
        <v>301</v>
      </c>
      <c r="B111" s="1392"/>
      <c r="C111" s="1392"/>
      <c r="D111" s="1392"/>
      <c r="E111" s="1392"/>
      <c r="F111" s="1392"/>
      <c r="G111" s="1392"/>
      <c r="H111" s="1392"/>
      <c r="I111" s="1392"/>
      <c r="J111" s="1392"/>
      <c r="K111" s="1392"/>
      <c r="L111" s="1392"/>
      <c r="M111" s="1392"/>
      <c r="N111" s="1392"/>
      <c r="O111" s="1392"/>
      <c r="P111" s="1392"/>
      <c r="Q111" s="1392"/>
      <c r="R111" s="1392"/>
      <c r="S111" s="1392"/>
      <c r="T111" s="1392"/>
      <c r="U111" s="1392"/>
      <c r="V111" s="113"/>
      <c r="W111" s="113"/>
      <c r="X111" s="113"/>
    </row>
    <row r="112" spans="1:24" s="114" customFormat="1" ht="19.5" customHeight="1">
      <c r="A112" s="727" t="s">
        <v>142</v>
      </c>
      <c r="B112" s="801" t="s">
        <v>386</v>
      </c>
      <c r="C112" s="823"/>
      <c r="D112" s="824"/>
      <c r="E112" s="824"/>
      <c r="F112" s="825"/>
      <c r="G112" s="826">
        <v>4.5</v>
      </c>
      <c r="H112" s="803">
        <f>30*G112</f>
        <v>135</v>
      </c>
      <c r="I112" s="804"/>
      <c r="J112" s="805"/>
      <c r="K112" s="805"/>
      <c r="L112" s="805"/>
      <c r="M112" s="838"/>
      <c r="N112" s="810"/>
      <c r="O112" s="1536"/>
      <c r="P112" s="1537"/>
      <c r="Q112" s="805"/>
      <c r="R112" s="1432"/>
      <c r="S112" s="1433"/>
      <c r="T112" s="811"/>
      <c r="U112" s="812"/>
      <c r="V112" s="113"/>
      <c r="W112" s="113"/>
      <c r="X112" s="113"/>
    </row>
    <row r="113" spans="1:24" s="114" customFormat="1" ht="19.5" customHeight="1">
      <c r="A113" s="725" t="s">
        <v>143</v>
      </c>
      <c r="B113" s="792" t="s">
        <v>387</v>
      </c>
      <c r="C113" s="827"/>
      <c r="D113" s="689"/>
      <c r="E113" s="689"/>
      <c r="F113" s="688"/>
      <c r="G113" s="828">
        <v>6</v>
      </c>
      <c r="H113" s="806">
        <f>30*G113</f>
        <v>180</v>
      </c>
      <c r="I113" s="690"/>
      <c r="J113" s="691"/>
      <c r="K113" s="691"/>
      <c r="L113" s="691"/>
      <c r="M113" s="839"/>
      <c r="N113" s="813"/>
      <c r="O113" s="1538"/>
      <c r="P113" s="1539"/>
      <c r="Q113" s="691"/>
      <c r="R113" s="1416"/>
      <c r="S113" s="1417"/>
      <c r="T113" s="739"/>
      <c r="U113" s="814"/>
      <c r="V113" s="113"/>
      <c r="W113" s="113"/>
      <c r="X113" s="113"/>
    </row>
    <row r="114" spans="1:24" s="114" customFormat="1" ht="19.5" customHeight="1">
      <c r="A114" s="725" t="s">
        <v>146</v>
      </c>
      <c r="B114" s="792" t="s">
        <v>388</v>
      </c>
      <c r="C114" s="827"/>
      <c r="D114" s="689"/>
      <c r="E114" s="689"/>
      <c r="F114" s="688"/>
      <c r="G114" s="828">
        <v>6</v>
      </c>
      <c r="H114" s="806">
        <f>30*G114</f>
        <v>180</v>
      </c>
      <c r="I114" s="690"/>
      <c r="J114" s="979"/>
      <c r="K114" s="979"/>
      <c r="L114" s="979"/>
      <c r="M114" s="983"/>
      <c r="N114" s="813"/>
      <c r="O114" s="981"/>
      <c r="P114" s="982"/>
      <c r="Q114" s="979"/>
      <c r="R114" s="983"/>
      <c r="S114" s="984"/>
      <c r="T114" s="739"/>
      <c r="U114" s="814"/>
      <c r="V114" s="113"/>
      <c r="W114" s="113"/>
      <c r="X114" s="113"/>
    </row>
    <row r="115" spans="1:24" s="114" customFormat="1" ht="19.5" customHeight="1">
      <c r="A115" s="725" t="s">
        <v>148</v>
      </c>
      <c r="B115" s="792" t="s">
        <v>319</v>
      </c>
      <c r="C115" s="827"/>
      <c r="D115" s="689">
        <v>6</v>
      </c>
      <c r="E115" s="689"/>
      <c r="F115" s="688"/>
      <c r="G115" s="828">
        <v>4.5</v>
      </c>
      <c r="H115" s="806">
        <f>30*G115</f>
        <v>135</v>
      </c>
      <c r="I115" s="1566" t="s">
        <v>334</v>
      </c>
      <c r="J115" s="1567"/>
      <c r="K115" s="1567"/>
      <c r="L115" s="1567"/>
      <c r="M115" s="1567"/>
      <c r="N115" s="892"/>
      <c r="O115" s="1566"/>
      <c r="P115" s="1570"/>
      <c r="Q115" s="867"/>
      <c r="R115" s="1566"/>
      <c r="S115" s="1570"/>
      <c r="T115" s="867"/>
      <c r="U115" s="893"/>
      <c r="V115" s="113"/>
      <c r="W115" s="113"/>
      <c r="X115" s="113"/>
    </row>
    <row r="116" spans="1:24" s="114" customFormat="1" ht="19.5" customHeight="1" thickBot="1">
      <c r="A116" s="1373" t="s">
        <v>302</v>
      </c>
      <c r="B116" s="1374"/>
      <c r="C116" s="829"/>
      <c r="D116" s="830"/>
      <c r="E116" s="830"/>
      <c r="F116" s="831"/>
      <c r="G116" s="832">
        <f>SUM(G112:G115)</f>
        <v>21</v>
      </c>
      <c r="H116" s="807">
        <f>SUM(H112:H113)</f>
        <v>315</v>
      </c>
      <c r="I116" s="808"/>
      <c r="J116" s="809"/>
      <c r="K116" s="809"/>
      <c r="L116" s="809"/>
      <c r="M116" s="840"/>
      <c r="N116" s="815"/>
      <c r="O116" s="1455"/>
      <c r="P116" s="1456"/>
      <c r="Q116" s="809"/>
      <c r="R116" s="1428"/>
      <c r="S116" s="1429"/>
      <c r="T116" s="816"/>
      <c r="U116" s="817"/>
      <c r="V116" s="113"/>
      <c r="W116" s="113"/>
      <c r="X116" s="113"/>
    </row>
    <row r="117" spans="1:24" s="114" customFormat="1" ht="19.5" customHeight="1" hidden="1">
      <c r="A117" s="740"/>
      <c r="B117" s="692"/>
      <c r="C117" s="693"/>
      <c r="D117" s="694"/>
      <c r="E117" s="694"/>
      <c r="F117" s="693"/>
      <c r="G117" s="695"/>
      <c r="H117" s="695"/>
      <c r="I117" s="695"/>
      <c r="J117" s="696"/>
      <c r="K117" s="696"/>
      <c r="L117" s="696"/>
      <c r="M117" s="696"/>
      <c r="N117" s="697"/>
      <c r="O117" s="697"/>
      <c r="P117" s="697"/>
      <c r="Q117" s="696"/>
      <c r="R117" s="696"/>
      <c r="S117" s="696"/>
      <c r="T117" s="741"/>
      <c r="U117" s="741"/>
      <c r="V117" s="113"/>
      <c r="W117" s="113"/>
      <c r="X117" s="113"/>
    </row>
    <row r="118" spans="1:24" s="114" customFormat="1" ht="19.5" customHeight="1" hidden="1">
      <c r="A118" s="740"/>
      <c r="B118" s="692"/>
      <c r="C118" s="693"/>
      <c r="D118" s="694"/>
      <c r="E118" s="694"/>
      <c r="F118" s="693"/>
      <c r="G118" s="695"/>
      <c r="H118" s="695"/>
      <c r="I118" s="695"/>
      <c r="J118" s="696"/>
      <c r="K118" s="696"/>
      <c r="L118" s="696"/>
      <c r="M118" s="696"/>
      <c r="N118" s="697"/>
      <c r="O118" s="697"/>
      <c r="P118" s="697"/>
      <c r="Q118" s="696"/>
      <c r="R118" s="696"/>
      <c r="S118" s="696"/>
      <c r="T118" s="741"/>
      <c r="U118" s="741"/>
      <c r="V118" s="113"/>
      <c r="W118" s="113"/>
      <c r="X118" s="113"/>
    </row>
    <row r="119" spans="1:24" s="114" customFormat="1" ht="19.5" customHeight="1" hidden="1">
      <c r="A119" s="698"/>
      <c r="B119" s="698"/>
      <c r="C119" s="693"/>
      <c r="D119" s="694"/>
      <c r="E119" s="694"/>
      <c r="F119" s="693"/>
      <c r="G119" s="695"/>
      <c r="H119" s="695"/>
      <c r="I119" s="695"/>
      <c r="J119" s="696"/>
      <c r="K119" s="696"/>
      <c r="L119" s="696"/>
      <c r="M119" s="696"/>
      <c r="N119" s="697"/>
      <c r="O119" s="697"/>
      <c r="P119" s="697"/>
      <c r="Q119" s="696"/>
      <c r="R119" s="696"/>
      <c r="S119" s="696"/>
      <c r="T119" s="741"/>
      <c r="U119" s="741"/>
      <c r="V119" s="113"/>
      <c r="W119" s="113"/>
      <c r="X119" s="113"/>
    </row>
    <row r="120" spans="1:23" s="66" customFormat="1" ht="16.5" customHeight="1" thickBot="1">
      <c r="A120" s="1391" t="s">
        <v>357</v>
      </c>
      <c r="B120" s="1392"/>
      <c r="C120" s="1392"/>
      <c r="D120" s="1392"/>
      <c r="E120" s="1392"/>
      <c r="F120" s="1392"/>
      <c r="G120" s="1392"/>
      <c r="H120" s="1392"/>
      <c r="I120" s="1392"/>
      <c r="J120" s="1392"/>
      <c r="K120" s="1392"/>
      <c r="L120" s="1392"/>
      <c r="M120" s="1392"/>
      <c r="N120" s="1473"/>
      <c r="O120" s="1473"/>
      <c r="P120" s="1473"/>
      <c r="Q120" s="1473"/>
      <c r="R120" s="1473"/>
      <c r="S120" s="1473"/>
      <c r="T120" s="1473"/>
      <c r="U120" s="1473"/>
      <c r="W120" s="66">
        <v>58.5</v>
      </c>
    </row>
    <row r="121" spans="1:23" s="31" customFormat="1" ht="19.5" thickBot="1">
      <c r="A121" s="727" t="s">
        <v>304</v>
      </c>
      <c r="B121" s="818" t="s">
        <v>341</v>
      </c>
      <c r="C121" s="819"/>
      <c r="D121" s="820"/>
      <c r="E121" s="820"/>
      <c r="F121" s="821">
        <v>6</v>
      </c>
      <c r="G121" s="1070">
        <v>18</v>
      </c>
      <c r="H121" s="787">
        <f>G121*30</f>
        <v>540</v>
      </c>
      <c r="I121" s="1568" t="s">
        <v>390</v>
      </c>
      <c r="J121" s="1569"/>
      <c r="K121" s="1569"/>
      <c r="L121" s="1569"/>
      <c r="M121" s="1569"/>
      <c r="N121" s="895"/>
      <c r="O121" s="1457"/>
      <c r="P121" s="1457"/>
      <c r="Q121" s="896"/>
      <c r="R121" s="1457"/>
      <c r="S121" s="1457"/>
      <c r="T121" s="896"/>
      <c r="U121" s="897"/>
      <c r="W121" s="31">
        <v>56</v>
      </c>
    </row>
    <row r="122" spans="1:23" s="66" customFormat="1" ht="19.5" customHeight="1" thickBot="1">
      <c r="A122" s="1548" t="s">
        <v>303</v>
      </c>
      <c r="B122" s="1549"/>
      <c r="C122" s="763"/>
      <c r="D122" s="632"/>
      <c r="E122" s="632"/>
      <c r="F122" s="699"/>
      <c r="G122" s="822">
        <f>G121</f>
        <v>18</v>
      </c>
      <c r="H122" s="802">
        <f>H121</f>
        <v>540</v>
      </c>
      <c r="I122" s="762"/>
      <c r="J122" s="762"/>
      <c r="K122" s="762"/>
      <c r="L122" s="762"/>
      <c r="M122" s="764"/>
      <c r="N122" s="683"/>
      <c r="O122" s="1370"/>
      <c r="P122" s="1370"/>
      <c r="Q122" s="616"/>
      <c r="R122" s="1395"/>
      <c r="S122" s="1395"/>
      <c r="T122" s="728"/>
      <c r="U122" s="723"/>
      <c r="W122" s="66">
        <v>56</v>
      </c>
    </row>
    <row r="123" spans="1:24" s="114" customFormat="1" ht="19.5" customHeight="1" thickBot="1">
      <c r="A123" s="1530" t="s">
        <v>300</v>
      </c>
      <c r="B123" s="1531"/>
      <c r="C123" s="790"/>
      <c r="D123" s="653"/>
      <c r="E123" s="653"/>
      <c r="F123" s="652"/>
      <c r="G123" s="793">
        <f>G60+G110</f>
        <v>171</v>
      </c>
      <c r="H123" s="850">
        <f>H60+H110</f>
        <v>3885</v>
      </c>
      <c r="I123" s="859"/>
      <c r="J123" s="859"/>
      <c r="K123" s="859"/>
      <c r="L123" s="859"/>
      <c r="M123" s="850"/>
      <c r="N123" s="898"/>
      <c r="O123" s="1422"/>
      <c r="P123" s="1422"/>
      <c r="Q123" s="894"/>
      <c r="R123" s="1576"/>
      <c r="S123" s="1576"/>
      <c r="T123" s="739"/>
      <c r="U123" s="814"/>
      <c r="V123" s="66">
        <f>30*G123</f>
        <v>5130</v>
      </c>
      <c r="W123" s="113">
        <v>16</v>
      </c>
      <c r="X123" s="113">
        <v>8</v>
      </c>
    </row>
    <row r="124" spans="1:24" s="114" customFormat="1" ht="19.5" thickBot="1">
      <c r="A124" s="1532" t="s">
        <v>380</v>
      </c>
      <c r="B124" s="1533"/>
      <c r="C124" s="790"/>
      <c r="D124" s="653"/>
      <c r="E124" s="653"/>
      <c r="F124" s="652"/>
      <c r="G124" s="793">
        <f>G59+G109+G112+G113+G114</f>
        <v>120</v>
      </c>
      <c r="H124" s="850">
        <f>H59+H109</f>
        <v>1980</v>
      </c>
      <c r="I124" s="859"/>
      <c r="J124" s="859"/>
      <c r="K124" s="859"/>
      <c r="L124" s="859"/>
      <c r="M124" s="850"/>
      <c r="N124" s="813"/>
      <c r="O124" s="1414"/>
      <c r="P124" s="1414"/>
      <c r="Q124" s="691"/>
      <c r="R124" s="1575"/>
      <c r="S124" s="1575"/>
      <c r="T124" s="739"/>
      <c r="U124" s="814"/>
      <c r="V124" s="66">
        <f>30*G124</f>
        <v>3600</v>
      </c>
      <c r="W124" s="113"/>
      <c r="X124" s="113"/>
    </row>
    <row r="125" spans="1:24" s="114" customFormat="1" ht="19.5" thickBot="1">
      <c r="A125" s="1540" t="s">
        <v>79</v>
      </c>
      <c r="B125" s="1541"/>
      <c r="C125" s="791"/>
      <c r="D125" s="659"/>
      <c r="E125" s="659"/>
      <c r="F125" s="658"/>
      <c r="G125" s="794">
        <f>G58+G108+G122+G115</f>
        <v>90</v>
      </c>
      <c r="H125" s="861">
        <f>H58+H108</f>
        <v>1905</v>
      </c>
      <c r="I125" s="861">
        <f>I58+I108</f>
        <v>262</v>
      </c>
      <c r="J125" s="861"/>
      <c r="K125" s="861"/>
      <c r="L125" s="861"/>
      <c r="M125" s="861">
        <f>M58+M108</f>
        <v>1673</v>
      </c>
      <c r="N125" s="815"/>
      <c r="O125" s="1415"/>
      <c r="P125" s="1415"/>
      <c r="Q125" s="809"/>
      <c r="R125" s="1427"/>
      <c r="S125" s="1427"/>
      <c r="T125" s="816"/>
      <c r="U125" s="817"/>
      <c r="V125" s="66">
        <f>30*G125</f>
        <v>2700</v>
      </c>
      <c r="W125" s="113"/>
      <c r="X125" s="113"/>
    </row>
    <row r="126" spans="1:24" s="114" customFormat="1" ht="22.5" customHeight="1" thickBot="1">
      <c r="A126" s="1484" t="s">
        <v>175</v>
      </c>
      <c r="B126" s="1485"/>
      <c r="C126" s="1485"/>
      <c r="D126" s="1485"/>
      <c r="E126" s="1485"/>
      <c r="F126" s="1485"/>
      <c r="G126" s="1485"/>
      <c r="H126" s="1485"/>
      <c r="I126" s="1485"/>
      <c r="J126" s="1485"/>
      <c r="K126" s="1485"/>
      <c r="L126" s="1485"/>
      <c r="M126" s="1485"/>
      <c r="N126" s="1486"/>
      <c r="O126" s="1486"/>
      <c r="P126" s="1486"/>
      <c r="Q126" s="1486"/>
      <c r="R126" s="1486"/>
      <c r="S126" s="1486"/>
      <c r="T126" s="1486"/>
      <c r="U126" s="1486"/>
      <c r="V126" s="113"/>
      <c r="W126" s="113"/>
      <c r="X126" s="113"/>
    </row>
    <row r="127" spans="1:33" s="22" customFormat="1" ht="22.5" customHeight="1" hidden="1" thickBot="1">
      <c r="A127" s="1480" t="s">
        <v>389</v>
      </c>
      <c r="B127" s="1481"/>
      <c r="C127" s="1481"/>
      <c r="D127" s="1481"/>
      <c r="E127" s="1481"/>
      <c r="F127" s="1481"/>
      <c r="G127" s="1481"/>
      <c r="H127" s="1481"/>
      <c r="I127" s="1481"/>
      <c r="J127" s="1481"/>
      <c r="K127" s="1481"/>
      <c r="L127" s="1481"/>
      <c r="M127" s="1481"/>
      <c r="N127" s="1481"/>
      <c r="O127" s="1481"/>
      <c r="P127" s="1481"/>
      <c r="Q127" s="1481"/>
      <c r="R127" s="1481"/>
      <c r="S127" s="1481"/>
      <c r="T127" s="1481"/>
      <c r="U127" s="1481"/>
      <c r="V127" s="19" t="e">
        <f>G110+G60+#REF!</f>
        <v>#REF!</v>
      </c>
      <c r="W127" s="20"/>
      <c r="X127" s="1479"/>
      <c r="Y127" s="1479"/>
      <c r="Z127" s="1479"/>
      <c r="AA127" s="1479"/>
      <c r="AB127" s="1479"/>
      <c r="AC127" s="1479"/>
      <c r="AD127" s="1479"/>
      <c r="AE127" s="1479"/>
      <c r="AF127" s="1479"/>
      <c r="AG127" s="1479"/>
    </row>
    <row r="128" spans="1:33" s="22" customFormat="1" ht="17.25" customHeight="1" hidden="1">
      <c r="A128" s="730"/>
      <c r="B128" s="660"/>
      <c r="C128" s="661"/>
      <c r="D128" s="662"/>
      <c r="E128" s="662"/>
      <c r="F128" s="663"/>
      <c r="G128" s="664"/>
      <c r="H128" s="665"/>
      <c r="I128" s="666"/>
      <c r="J128" s="666"/>
      <c r="K128" s="666"/>
      <c r="L128" s="666"/>
      <c r="M128" s="717"/>
      <c r="N128" s="667"/>
      <c r="O128" s="1412"/>
      <c r="P128" s="1413"/>
      <c r="Q128" s="666"/>
      <c r="R128" s="1412"/>
      <c r="S128" s="1413"/>
      <c r="T128" s="666"/>
      <c r="U128" s="666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s="22" customFormat="1" ht="18" customHeight="1" hidden="1">
      <c r="A129" s="731"/>
      <c r="B129" s="367"/>
      <c r="C129" s="615"/>
      <c r="D129" s="616"/>
      <c r="E129" s="616"/>
      <c r="F129" s="617"/>
      <c r="G129" s="668"/>
      <c r="H129" s="669"/>
      <c r="I129" s="670"/>
      <c r="J129" s="670"/>
      <c r="K129" s="670"/>
      <c r="L129" s="670"/>
      <c r="M129" s="718"/>
      <c r="N129" s="671"/>
      <c r="O129" s="1408"/>
      <c r="P129" s="1409"/>
      <c r="Q129" s="670"/>
      <c r="R129" s="1408"/>
      <c r="S129" s="1409"/>
      <c r="T129" s="670"/>
      <c r="U129" s="670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22" customFormat="1" ht="18" customHeight="1" hidden="1">
      <c r="A130" s="731"/>
      <c r="B130" s="367"/>
      <c r="C130" s="672"/>
      <c r="D130" s="616"/>
      <c r="E130" s="616"/>
      <c r="F130" s="672"/>
      <c r="G130" s="668"/>
      <c r="H130" s="669"/>
      <c r="I130" s="670"/>
      <c r="J130" s="670"/>
      <c r="K130" s="670"/>
      <c r="L130" s="670"/>
      <c r="M130" s="718"/>
      <c r="N130" s="671"/>
      <c r="O130" s="1408"/>
      <c r="P130" s="1409"/>
      <c r="Q130" s="670"/>
      <c r="R130" s="1408"/>
      <c r="S130" s="1409"/>
      <c r="T130" s="670"/>
      <c r="U130" s="670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s="22" customFormat="1" ht="18" customHeight="1" hidden="1" thickBot="1">
      <c r="A131" s="732"/>
      <c r="B131" s="385"/>
      <c r="C131" s="673"/>
      <c r="D131" s="674"/>
      <c r="E131" s="674"/>
      <c r="F131" s="675"/>
      <c r="G131" s="757"/>
      <c r="H131" s="676"/>
      <c r="I131" s="677"/>
      <c r="J131" s="677"/>
      <c r="K131" s="677"/>
      <c r="L131" s="677"/>
      <c r="M131" s="678"/>
      <c r="N131" s="679"/>
      <c r="O131" s="1408"/>
      <c r="P131" s="1409"/>
      <c r="Q131" s="677"/>
      <c r="R131" s="1408"/>
      <c r="S131" s="1409"/>
      <c r="T131" s="677"/>
      <c r="U131" s="67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22" customFormat="1" ht="17.25" customHeight="1" hidden="1" thickBot="1">
      <c r="A132" s="1550"/>
      <c r="B132" s="1367"/>
      <c r="C132" s="627"/>
      <c r="D132" s="628"/>
      <c r="E132" s="628"/>
      <c r="F132" s="629"/>
      <c r="G132" s="680"/>
      <c r="H132" s="630"/>
      <c r="I132" s="681"/>
      <c r="J132" s="681"/>
      <c r="K132" s="681"/>
      <c r="L132" s="681"/>
      <c r="M132" s="719"/>
      <c r="N132" s="682"/>
      <c r="O132" s="1410"/>
      <c r="P132" s="1411"/>
      <c r="Q132" s="681"/>
      <c r="R132" s="1410"/>
      <c r="S132" s="1411"/>
      <c r="T132" s="681"/>
      <c r="U132" s="681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22" customFormat="1" ht="18" customHeight="1" thickBot="1">
      <c r="A133" s="1438" t="s">
        <v>281</v>
      </c>
      <c r="B133" s="1439"/>
      <c r="C133" s="1439"/>
      <c r="D133" s="1439"/>
      <c r="E133" s="1439"/>
      <c r="F133" s="1439"/>
      <c r="G133" s="1439"/>
      <c r="H133" s="1439"/>
      <c r="I133" s="1439"/>
      <c r="J133" s="1439"/>
      <c r="K133" s="1439"/>
      <c r="L133" s="1439"/>
      <c r="M133" s="1439"/>
      <c r="N133" s="1439"/>
      <c r="O133" s="1439"/>
      <c r="P133" s="1439"/>
      <c r="Q133" s="1439"/>
      <c r="R133" s="1439"/>
      <c r="S133" s="1439"/>
      <c r="T133" s="1439"/>
      <c r="U133" s="1565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1" s="66" customFormat="1" ht="18.75" customHeight="1">
      <c r="A134" s="1551" t="s">
        <v>378</v>
      </c>
      <c r="B134" s="1552"/>
      <c r="C134" s="1110"/>
      <c r="D134" s="999">
        <v>2</v>
      </c>
      <c r="E134" s="999"/>
      <c r="F134" s="1000"/>
      <c r="G134" s="1001">
        <v>4</v>
      </c>
      <c r="H134" s="1072">
        <f>G134*30</f>
        <v>120</v>
      </c>
      <c r="I134" s="1003">
        <v>8</v>
      </c>
      <c r="J134" s="1004" t="s">
        <v>87</v>
      </c>
      <c r="K134" s="1004"/>
      <c r="L134" s="1004" t="s">
        <v>87</v>
      </c>
      <c r="M134" s="1054">
        <f>H134-I134</f>
        <v>112</v>
      </c>
      <c r="N134" s="1005"/>
      <c r="O134" s="1396" t="s">
        <v>94</v>
      </c>
      <c r="P134" s="1397"/>
      <c r="Q134" s="1111"/>
      <c r="R134" s="1112"/>
      <c r="S134" s="1113"/>
      <c r="T134" s="596"/>
      <c r="U134" s="597"/>
      <c r="W134" s="863"/>
      <c r="X134" s="863"/>
      <c r="Y134" s="863"/>
      <c r="Z134" s="863"/>
      <c r="AA134" s="863"/>
      <c r="AB134" s="863"/>
      <c r="AC134" s="863"/>
      <c r="AD134" s="31"/>
      <c r="AE134" s="579"/>
    </row>
    <row r="135" spans="1:31" s="66" customFormat="1" ht="19.5" thickBot="1">
      <c r="A135" s="1377" t="s">
        <v>392</v>
      </c>
      <c r="B135" s="1378"/>
      <c r="C135" s="1060"/>
      <c r="D135" s="644">
        <v>4</v>
      </c>
      <c r="E135" s="620"/>
      <c r="F135" s="908"/>
      <c r="G135" s="1015">
        <v>3</v>
      </c>
      <c r="H135" s="798">
        <f>G135*30</f>
        <v>90</v>
      </c>
      <c r="I135" s="758">
        <v>4</v>
      </c>
      <c r="J135" s="674" t="s">
        <v>87</v>
      </c>
      <c r="K135" s="674"/>
      <c r="L135" s="674"/>
      <c r="M135" s="797">
        <f>H135-I135</f>
        <v>86</v>
      </c>
      <c r="N135" s="728"/>
      <c r="O135" s="1330"/>
      <c r="P135" s="1331"/>
      <c r="Q135" s="618"/>
      <c r="R135" s="1571" t="s">
        <v>87</v>
      </c>
      <c r="S135" s="1572"/>
      <c r="T135" s="728"/>
      <c r="U135" s="723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</row>
    <row r="136" spans="1:21" s="66" customFormat="1" ht="19.5" customHeight="1" thickBot="1">
      <c r="A136" s="1379" t="s">
        <v>367</v>
      </c>
      <c r="B136" s="1380"/>
      <c r="C136" s="933"/>
      <c r="D136" s="633"/>
      <c r="E136" s="633"/>
      <c r="F136" s="934"/>
      <c r="G136" s="882">
        <f>G134+G135</f>
        <v>7</v>
      </c>
      <c r="H136" s="1044">
        <f aca="true" t="shared" si="13" ref="H136:M136">H134+H135</f>
        <v>210</v>
      </c>
      <c r="I136" s="1074">
        <f t="shared" si="13"/>
        <v>12</v>
      </c>
      <c r="J136" s="1074"/>
      <c r="K136" s="1074"/>
      <c r="L136" s="1074"/>
      <c r="M136" s="1073">
        <f t="shared" si="13"/>
        <v>198</v>
      </c>
      <c r="N136" s="631"/>
      <c r="O136" s="1366" t="s">
        <v>94</v>
      </c>
      <c r="P136" s="1367"/>
      <c r="Q136" s="992"/>
      <c r="R136" s="1573" t="s">
        <v>87</v>
      </c>
      <c r="S136" s="1574"/>
      <c r="T136" s="631"/>
      <c r="U136" s="885"/>
    </row>
    <row r="137" spans="1:21" s="66" customFormat="1" ht="19.5" customHeight="1">
      <c r="A137" s="735" t="s">
        <v>306</v>
      </c>
      <c r="B137" s="902" t="s">
        <v>105</v>
      </c>
      <c r="C137" s="909"/>
      <c r="D137" s="645">
        <v>2</v>
      </c>
      <c r="E137" s="645"/>
      <c r="F137" s="910"/>
      <c r="G137" s="915">
        <v>4</v>
      </c>
      <c r="H137" s="779">
        <f aca="true" t="shared" si="14" ref="H137:H146">G137*30</f>
        <v>120</v>
      </c>
      <c r="I137" s="1003">
        <v>8</v>
      </c>
      <c r="J137" s="1004" t="s">
        <v>87</v>
      </c>
      <c r="K137" s="1004"/>
      <c r="L137" s="1004" t="s">
        <v>87</v>
      </c>
      <c r="M137" s="1122">
        <f aca="true" t="shared" si="15" ref="M137:M146">H137-I137</f>
        <v>112</v>
      </c>
      <c r="N137" s="976"/>
      <c r="O137" s="1389" t="s">
        <v>94</v>
      </c>
      <c r="P137" s="1390"/>
      <c r="Q137" s="685"/>
      <c r="R137" s="1400"/>
      <c r="S137" s="1401"/>
      <c r="T137" s="646"/>
      <c r="U137" s="862"/>
    </row>
    <row r="138" spans="1:31" s="66" customFormat="1" ht="18.75">
      <c r="A138" s="735" t="s">
        <v>307</v>
      </c>
      <c r="B138" s="902" t="s">
        <v>83</v>
      </c>
      <c r="C138" s="909"/>
      <c r="D138" s="645">
        <v>2</v>
      </c>
      <c r="E138" s="645"/>
      <c r="F138" s="910"/>
      <c r="G138" s="915">
        <v>4</v>
      </c>
      <c r="H138" s="798">
        <f t="shared" si="14"/>
        <v>120</v>
      </c>
      <c r="I138" s="1003">
        <v>8</v>
      </c>
      <c r="J138" s="1004" t="s">
        <v>87</v>
      </c>
      <c r="K138" s="1004"/>
      <c r="L138" s="1004" t="s">
        <v>87</v>
      </c>
      <c r="M138" s="797">
        <f t="shared" si="15"/>
        <v>112</v>
      </c>
      <c r="N138" s="976"/>
      <c r="O138" s="1389" t="s">
        <v>94</v>
      </c>
      <c r="P138" s="1390"/>
      <c r="Q138" s="685"/>
      <c r="R138" s="1400"/>
      <c r="S138" s="1401"/>
      <c r="T138" s="646"/>
      <c r="U138" s="862"/>
      <c r="W138" s="578"/>
      <c r="X138" s="578">
        <v>1</v>
      </c>
      <c r="Y138" s="578">
        <v>2</v>
      </c>
      <c r="Z138" s="578">
        <v>3</v>
      </c>
      <c r="AA138" s="578">
        <v>4</v>
      </c>
      <c r="AB138" s="578">
        <v>5</v>
      </c>
      <c r="AC138" s="578">
        <v>6</v>
      </c>
      <c r="AD138" s="31" t="s">
        <v>231</v>
      </c>
      <c r="AE138" s="579">
        <f>SUMIF($V$23:$V$191,1,$G$23:$G$191)</f>
        <v>20</v>
      </c>
    </row>
    <row r="139" spans="1:31" s="66" customFormat="1" ht="18.75">
      <c r="A139" s="735"/>
      <c r="B139" s="1053" t="s">
        <v>361</v>
      </c>
      <c r="C139" s="909"/>
      <c r="D139" s="645">
        <v>2</v>
      </c>
      <c r="E139" s="645"/>
      <c r="F139" s="910"/>
      <c r="G139" s="915">
        <v>4</v>
      </c>
      <c r="H139" s="798">
        <f t="shared" si="14"/>
        <v>120</v>
      </c>
      <c r="I139" s="1003">
        <v>8</v>
      </c>
      <c r="J139" s="1004" t="s">
        <v>87</v>
      </c>
      <c r="K139" s="1004"/>
      <c r="L139" s="1004" t="s">
        <v>87</v>
      </c>
      <c r="M139" s="797">
        <f t="shared" si="15"/>
        <v>112</v>
      </c>
      <c r="N139" s="976"/>
      <c r="O139" s="1389" t="s">
        <v>94</v>
      </c>
      <c r="P139" s="1390"/>
      <c r="Q139" s="685"/>
      <c r="R139" s="1051"/>
      <c r="S139" s="1052"/>
      <c r="T139" s="646"/>
      <c r="U139" s="862"/>
      <c r="W139" s="863"/>
      <c r="X139" s="863"/>
      <c r="Y139" s="863"/>
      <c r="Z139" s="863"/>
      <c r="AA139" s="863"/>
      <c r="AB139" s="863"/>
      <c r="AC139" s="863"/>
      <c r="AD139" s="31"/>
      <c r="AE139" s="579"/>
    </row>
    <row r="140" spans="1:22" s="66" customFormat="1" ht="18" customHeight="1">
      <c r="A140" s="725" t="s">
        <v>308</v>
      </c>
      <c r="B140" s="1056" t="s">
        <v>362</v>
      </c>
      <c r="C140" s="1060"/>
      <c r="D140" s="644">
        <v>4</v>
      </c>
      <c r="E140" s="620"/>
      <c r="F140" s="908"/>
      <c r="G140" s="1015">
        <v>3</v>
      </c>
      <c r="H140" s="780">
        <f t="shared" si="14"/>
        <v>90</v>
      </c>
      <c r="I140" s="967">
        <v>4</v>
      </c>
      <c r="J140" s="968" t="s">
        <v>87</v>
      </c>
      <c r="K140" s="968"/>
      <c r="L140" s="968"/>
      <c r="M140" s="641">
        <f t="shared" si="15"/>
        <v>86</v>
      </c>
      <c r="N140" s="1119"/>
      <c r="O140" s="1330"/>
      <c r="P140" s="1331"/>
      <c r="Q140" s="618"/>
      <c r="R140" s="1362" t="s">
        <v>87</v>
      </c>
      <c r="S140" s="1363"/>
      <c r="T140" s="728"/>
      <c r="U140" s="723"/>
      <c r="V140" s="66">
        <v>3</v>
      </c>
    </row>
    <row r="141" spans="1:22" s="66" customFormat="1" ht="18" customHeight="1">
      <c r="A141" s="725" t="s">
        <v>309</v>
      </c>
      <c r="B141" s="1057" t="s">
        <v>363</v>
      </c>
      <c r="C141" s="1060"/>
      <c r="D141" s="644">
        <v>4</v>
      </c>
      <c r="E141" s="620"/>
      <c r="F141" s="908"/>
      <c r="G141" s="1015">
        <v>3</v>
      </c>
      <c r="H141" s="780">
        <f t="shared" si="14"/>
        <v>90</v>
      </c>
      <c r="I141" s="967">
        <v>4</v>
      </c>
      <c r="J141" s="968" t="s">
        <v>87</v>
      </c>
      <c r="K141" s="968"/>
      <c r="L141" s="968"/>
      <c r="M141" s="641">
        <f t="shared" si="15"/>
        <v>86</v>
      </c>
      <c r="N141" s="1119"/>
      <c r="O141" s="1330"/>
      <c r="P141" s="1331"/>
      <c r="Q141" s="618"/>
      <c r="R141" s="1362" t="s">
        <v>87</v>
      </c>
      <c r="S141" s="1363"/>
      <c r="T141" s="728"/>
      <c r="U141" s="723"/>
      <c r="V141" s="66">
        <v>3</v>
      </c>
    </row>
    <row r="142" spans="1:22" s="66" customFormat="1" ht="18" customHeight="1">
      <c r="A142" s="725" t="s">
        <v>310</v>
      </c>
      <c r="B142" s="1058" t="s">
        <v>364</v>
      </c>
      <c r="C142" s="1060"/>
      <c r="D142" s="644">
        <v>4</v>
      </c>
      <c r="E142" s="620"/>
      <c r="F142" s="908"/>
      <c r="G142" s="1015">
        <v>3</v>
      </c>
      <c r="H142" s="780">
        <f t="shared" si="14"/>
        <v>90</v>
      </c>
      <c r="I142" s="967">
        <v>4</v>
      </c>
      <c r="J142" s="968" t="s">
        <v>87</v>
      </c>
      <c r="K142" s="968"/>
      <c r="L142" s="968"/>
      <c r="M142" s="641">
        <f t="shared" si="15"/>
        <v>86</v>
      </c>
      <c r="N142" s="1119"/>
      <c r="O142" s="1330"/>
      <c r="P142" s="1331"/>
      <c r="Q142" s="618"/>
      <c r="R142" s="1362" t="s">
        <v>87</v>
      </c>
      <c r="S142" s="1363"/>
      <c r="T142" s="728"/>
      <c r="U142" s="723"/>
      <c r="V142" s="66">
        <v>3</v>
      </c>
    </row>
    <row r="143" spans="1:22" s="66" customFormat="1" ht="18" customHeight="1">
      <c r="A143" s="725" t="s">
        <v>311</v>
      </c>
      <c r="B143" s="1058" t="s">
        <v>365</v>
      </c>
      <c r="C143" s="1061"/>
      <c r="D143" s="1012">
        <v>4</v>
      </c>
      <c r="E143" s="999"/>
      <c r="F143" s="1000"/>
      <c r="G143" s="1071">
        <v>3</v>
      </c>
      <c r="H143" s="1072">
        <f t="shared" si="14"/>
        <v>90</v>
      </c>
      <c r="I143" s="1003">
        <v>4</v>
      </c>
      <c r="J143" s="1004" t="s">
        <v>87</v>
      </c>
      <c r="K143" s="1004"/>
      <c r="L143" s="1004"/>
      <c r="M143" s="1054">
        <f t="shared" si="15"/>
        <v>86</v>
      </c>
      <c r="N143" s="1120"/>
      <c r="O143" s="1404"/>
      <c r="P143" s="1405"/>
      <c r="Q143" s="1055"/>
      <c r="R143" s="1362" t="s">
        <v>87</v>
      </c>
      <c r="S143" s="1363"/>
      <c r="T143" s="1006"/>
      <c r="U143" s="1007"/>
      <c r="V143" s="66">
        <v>3</v>
      </c>
    </row>
    <row r="144" spans="1:31" s="66" customFormat="1" ht="18.75">
      <c r="A144" s="725" t="s">
        <v>312</v>
      </c>
      <c r="B144" s="1058" t="s">
        <v>366</v>
      </c>
      <c r="C144" s="1061"/>
      <c r="D144" s="1012">
        <v>4</v>
      </c>
      <c r="E144" s="620"/>
      <c r="F144" s="908"/>
      <c r="G144" s="881">
        <v>3</v>
      </c>
      <c r="H144" s="780">
        <f t="shared" si="14"/>
        <v>90</v>
      </c>
      <c r="I144" s="967">
        <v>4</v>
      </c>
      <c r="J144" s="968" t="s">
        <v>87</v>
      </c>
      <c r="K144" s="968"/>
      <c r="L144" s="968"/>
      <c r="M144" s="641">
        <f t="shared" si="15"/>
        <v>86</v>
      </c>
      <c r="N144" s="1119"/>
      <c r="O144" s="1356"/>
      <c r="P144" s="1357"/>
      <c r="Q144" s="602"/>
      <c r="R144" s="1362" t="s">
        <v>87</v>
      </c>
      <c r="S144" s="1363"/>
      <c r="T144" s="728"/>
      <c r="U144" s="723"/>
      <c r="W144" s="578" t="s">
        <v>177</v>
      </c>
      <c r="X144" s="578">
        <f>COUNTIF($D144:$D144,#REF!)</f>
        <v>0</v>
      </c>
      <c r="Y144" s="578">
        <f>COUNTIF($D144:$D144,#REF!)</f>
        <v>0</v>
      </c>
      <c r="Z144" s="578">
        <f>COUNTIF($D144:$D144,#REF!)</f>
        <v>0</v>
      </c>
      <c r="AA144" s="578">
        <f>COUNTIF($D144:$D144,#REF!)</f>
        <v>0</v>
      </c>
      <c r="AB144" s="578">
        <f>COUNTIF($D144:$D144,#REF!)</f>
        <v>0</v>
      </c>
      <c r="AC144" s="578">
        <f>COUNTIF($D144:$D144,#REF!)</f>
        <v>0</v>
      </c>
      <c r="AD144" s="31" t="s">
        <v>20</v>
      </c>
      <c r="AE144" s="579">
        <f>G144</f>
        <v>3</v>
      </c>
    </row>
    <row r="145" spans="1:22" s="66" customFormat="1" ht="18" customHeight="1">
      <c r="A145" s="725" t="s">
        <v>313</v>
      </c>
      <c r="B145" s="1059" t="s">
        <v>360</v>
      </c>
      <c r="C145" s="1060"/>
      <c r="D145" s="644">
        <v>4</v>
      </c>
      <c r="E145" s="620"/>
      <c r="F145" s="908"/>
      <c r="G145" s="1015">
        <v>3</v>
      </c>
      <c r="H145" s="780">
        <f t="shared" si="14"/>
        <v>90</v>
      </c>
      <c r="I145" s="967">
        <v>4</v>
      </c>
      <c r="J145" s="968" t="s">
        <v>87</v>
      </c>
      <c r="K145" s="968"/>
      <c r="L145" s="968"/>
      <c r="M145" s="641">
        <f t="shared" si="15"/>
        <v>86</v>
      </c>
      <c r="N145" s="1119"/>
      <c r="O145" s="1330"/>
      <c r="P145" s="1331"/>
      <c r="Q145" s="618"/>
      <c r="R145" s="1362" t="s">
        <v>87</v>
      </c>
      <c r="S145" s="1363"/>
      <c r="T145" s="728"/>
      <c r="U145" s="723"/>
      <c r="V145" s="66">
        <v>3</v>
      </c>
    </row>
    <row r="146" spans="1:21" s="66" customFormat="1" ht="18" customHeight="1" thickBot="1">
      <c r="A146" s="735"/>
      <c r="B146" s="1102" t="s">
        <v>361</v>
      </c>
      <c r="C146" s="1103"/>
      <c r="D146" s="1104">
        <v>4</v>
      </c>
      <c r="E146" s="645"/>
      <c r="F146" s="910"/>
      <c r="G146" s="1105">
        <v>3</v>
      </c>
      <c r="H146" s="919">
        <f t="shared" si="14"/>
        <v>90</v>
      </c>
      <c r="I146" s="1123">
        <v>4</v>
      </c>
      <c r="J146" s="1124" t="s">
        <v>87</v>
      </c>
      <c r="K146" s="1124"/>
      <c r="L146" s="1124"/>
      <c r="M146" s="1125">
        <f t="shared" si="15"/>
        <v>86</v>
      </c>
      <c r="N146" s="1121"/>
      <c r="O146" s="1398"/>
      <c r="P146" s="1399"/>
      <c r="Q146" s="1106"/>
      <c r="R146" s="1362" t="s">
        <v>87</v>
      </c>
      <c r="S146" s="1363"/>
      <c r="T146" s="734"/>
      <c r="U146" s="1107"/>
    </row>
    <row r="147" spans="1:33" s="22" customFormat="1" ht="21.75" customHeight="1" thickBot="1">
      <c r="A147" s="1438" t="s">
        <v>282</v>
      </c>
      <c r="B147" s="1439"/>
      <c r="C147" s="1439"/>
      <c r="D147" s="1439"/>
      <c r="E147" s="1439"/>
      <c r="F147" s="1439"/>
      <c r="G147" s="1439"/>
      <c r="H147" s="1439"/>
      <c r="I147" s="1439"/>
      <c r="J147" s="1439"/>
      <c r="K147" s="1439"/>
      <c r="L147" s="1439"/>
      <c r="M147" s="1439"/>
      <c r="N147" s="1439"/>
      <c r="O147" s="1439"/>
      <c r="P147" s="1439"/>
      <c r="Q147" s="1439"/>
      <c r="R147" s="1439"/>
      <c r="S147" s="1439"/>
      <c r="T147" s="1439"/>
      <c r="U147" s="1565"/>
      <c r="V147" s="20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22" customFormat="1" ht="21.75" customHeight="1">
      <c r="A148" s="1381" t="s">
        <v>368</v>
      </c>
      <c r="B148" s="1382"/>
      <c r="C148" s="1075"/>
      <c r="D148" s="1076">
        <v>2</v>
      </c>
      <c r="E148" s="1076"/>
      <c r="F148" s="1077"/>
      <c r="G148" s="1078">
        <v>5.5</v>
      </c>
      <c r="H148" s="1079">
        <f>G148*30</f>
        <v>165</v>
      </c>
      <c r="I148" s="974">
        <v>8</v>
      </c>
      <c r="J148" s="968" t="s">
        <v>242</v>
      </c>
      <c r="K148" s="968"/>
      <c r="L148" s="968" t="s">
        <v>89</v>
      </c>
      <c r="M148" s="606">
        <f>H148-I148</f>
        <v>157</v>
      </c>
      <c r="N148" s="604"/>
      <c r="O148" s="1332" t="s">
        <v>94</v>
      </c>
      <c r="P148" s="1333"/>
      <c r="Q148" s="969"/>
      <c r="R148" s="1332"/>
      <c r="S148" s="1333"/>
      <c r="T148" s="969"/>
      <c r="U148" s="603"/>
      <c r="V148" s="20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s="22" customFormat="1" ht="21.75" customHeight="1">
      <c r="A149" s="1553" t="s">
        <v>369</v>
      </c>
      <c r="B149" s="1554"/>
      <c r="C149" s="1080"/>
      <c r="D149" s="127">
        <v>3</v>
      </c>
      <c r="E149" s="127"/>
      <c r="F149" s="1081"/>
      <c r="G149" s="1082">
        <v>6</v>
      </c>
      <c r="H149" s="887">
        <f>G149*30</f>
        <v>180</v>
      </c>
      <c r="I149" s="974">
        <v>8</v>
      </c>
      <c r="J149" s="968" t="s">
        <v>242</v>
      </c>
      <c r="K149" s="968"/>
      <c r="L149" s="968" t="s">
        <v>89</v>
      </c>
      <c r="M149" s="606">
        <f>H149-I149</f>
        <v>172</v>
      </c>
      <c r="N149" s="604"/>
      <c r="O149" s="1332"/>
      <c r="P149" s="1333"/>
      <c r="Q149" s="969" t="s">
        <v>94</v>
      </c>
      <c r="R149" s="1332"/>
      <c r="S149" s="1333"/>
      <c r="T149" s="969"/>
      <c r="U149" s="603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s="22" customFormat="1" ht="21.75" customHeight="1">
      <c r="A150" s="1553" t="s">
        <v>370</v>
      </c>
      <c r="B150" s="1554"/>
      <c r="C150" s="1083"/>
      <c r="D150" s="152">
        <v>4</v>
      </c>
      <c r="E150" s="152"/>
      <c r="F150" s="985"/>
      <c r="G150" s="1082">
        <v>5.5</v>
      </c>
      <c r="H150" s="887">
        <f>G150*30</f>
        <v>165</v>
      </c>
      <c r="I150" s="974">
        <v>8</v>
      </c>
      <c r="J150" s="968" t="s">
        <v>242</v>
      </c>
      <c r="K150" s="968"/>
      <c r="L150" s="968" t="s">
        <v>89</v>
      </c>
      <c r="M150" s="606">
        <f>H150-I150</f>
        <v>157</v>
      </c>
      <c r="N150" s="604"/>
      <c r="O150" s="1332"/>
      <c r="P150" s="1333"/>
      <c r="Q150" s="969"/>
      <c r="R150" s="1332" t="s">
        <v>94</v>
      </c>
      <c r="S150" s="1333"/>
      <c r="T150" s="969"/>
      <c r="U150" s="603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s="22" customFormat="1" ht="21.75" customHeight="1" thickBot="1">
      <c r="A151" s="1354" t="s">
        <v>377</v>
      </c>
      <c r="B151" s="1355"/>
      <c r="C151" s="1080"/>
      <c r="D151" s="127">
        <v>5</v>
      </c>
      <c r="E151" s="127"/>
      <c r="F151" s="1081"/>
      <c r="G151" s="1082">
        <v>6</v>
      </c>
      <c r="H151" s="1084">
        <f>G151*30</f>
        <v>180</v>
      </c>
      <c r="I151" s="974">
        <v>8</v>
      </c>
      <c r="J151" s="968" t="s">
        <v>242</v>
      </c>
      <c r="K151" s="968"/>
      <c r="L151" s="968" t="s">
        <v>89</v>
      </c>
      <c r="M151" s="606">
        <f>H151-I151</f>
        <v>172</v>
      </c>
      <c r="N151" s="647"/>
      <c r="O151" s="1364"/>
      <c r="P151" s="1365"/>
      <c r="Q151" s="646"/>
      <c r="R151" s="1364"/>
      <c r="S151" s="1365"/>
      <c r="T151" s="646" t="s">
        <v>94</v>
      </c>
      <c r="U151" s="86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s="22" customFormat="1" ht="21.75" customHeight="1" thickBot="1">
      <c r="A152" s="1379" t="s">
        <v>367</v>
      </c>
      <c r="B152" s="1380"/>
      <c r="C152" s="1085"/>
      <c r="D152" s="987"/>
      <c r="E152" s="987"/>
      <c r="F152" s="1086"/>
      <c r="G152" s="1087">
        <f>G150+G151+G148+G149</f>
        <v>23</v>
      </c>
      <c r="H152" s="1085">
        <f>H150+H151+H148+H149</f>
        <v>690</v>
      </c>
      <c r="I152" s="1085">
        <f>I150+I151+I148+I149</f>
        <v>32</v>
      </c>
      <c r="J152" s="1085"/>
      <c r="K152" s="1085">
        <f>K150+K151+K148+K149</f>
        <v>0</v>
      </c>
      <c r="L152" s="1085"/>
      <c r="M152" s="1108">
        <f>M150+M151+M148+M149</f>
        <v>658</v>
      </c>
      <c r="N152" s="986">
        <f>N150+N151+N148+N149</f>
        <v>0</v>
      </c>
      <c r="O152" s="1366" t="s">
        <v>94</v>
      </c>
      <c r="P152" s="1367"/>
      <c r="Q152" s="1085" t="s">
        <v>94</v>
      </c>
      <c r="R152" s="1402" t="s">
        <v>94</v>
      </c>
      <c r="S152" s="1403"/>
      <c r="T152" s="1085" t="s">
        <v>94</v>
      </c>
      <c r="U152" s="1109">
        <f>U150+U151+U148+U149</f>
        <v>0</v>
      </c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22" customFormat="1" ht="21.75" customHeight="1">
      <c r="A153" s="1088" t="s">
        <v>164</v>
      </c>
      <c r="B153" s="865" t="s">
        <v>371</v>
      </c>
      <c r="C153" s="1083"/>
      <c r="D153" s="152">
        <v>2</v>
      </c>
      <c r="E153" s="152"/>
      <c r="F153" s="985"/>
      <c r="G153" s="1082">
        <v>5.5</v>
      </c>
      <c r="H153" s="1089">
        <f aca="true" t="shared" si="16" ref="H153:H168">G153*30</f>
        <v>165</v>
      </c>
      <c r="I153" s="974">
        <v>8</v>
      </c>
      <c r="J153" s="968" t="s">
        <v>242</v>
      </c>
      <c r="K153" s="968"/>
      <c r="L153" s="968" t="s">
        <v>89</v>
      </c>
      <c r="M153" s="606">
        <f>H153-I153</f>
        <v>157</v>
      </c>
      <c r="N153" s="598"/>
      <c r="O153" s="1385" t="s">
        <v>94</v>
      </c>
      <c r="P153" s="1386"/>
      <c r="Q153" s="596"/>
      <c r="R153" s="1385"/>
      <c r="S153" s="1386"/>
      <c r="T153" s="596"/>
      <c r="U153" s="597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s="22" customFormat="1" ht="21.75" customHeight="1">
      <c r="A154" s="1090" t="s">
        <v>165</v>
      </c>
      <c r="B154" s="864" t="s">
        <v>372</v>
      </c>
      <c r="C154" s="1089"/>
      <c r="D154" s="562">
        <v>2</v>
      </c>
      <c r="E154" s="562"/>
      <c r="F154" s="1091"/>
      <c r="G154" s="1082">
        <v>5.5</v>
      </c>
      <c r="H154" s="1089">
        <f t="shared" si="16"/>
        <v>165</v>
      </c>
      <c r="I154" s="974">
        <v>8</v>
      </c>
      <c r="J154" s="968" t="s">
        <v>242</v>
      </c>
      <c r="K154" s="968"/>
      <c r="L154" s="968" t="s">
        <v>89</v>
      </c>
      <c r="M154" s="606">
        <f>H154-I154</f>
        <v>157</v>
      </c>
      <c r="N154" s="604"/>
      <c r="O154" s="1332" t="s">
        <v>94</v>
      </c>
      <c r="P154" s="1333"/>
      <c r="Q154" s="969"/>
      <c r="R154" s="1332"/>
      <c r="S154" s="1333"/>
      <c r="T154" s="969"/>
      <c r="U154" s="603"/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s="22" customFormat="1" ht="21.75" customHeight="1">
      <c r="A155" s="1090" t="s">
        <v>166</v>
      </c>
      <c r="B155" s="1093" t="s">
        <v>316</v>
      </c>
      <c r="C155" s="1083"/>
      <c r="D155" s="152">
        <v>2</v>
      </c>
      <c r="E155" s="152"/>
      <c r="F155" s="985"/>
      <c r="G155" s="1082">
        <v>5.5</v>
      </c>
      <c r="H155" s="887">
        <f t="shared" si="16"/>
        <v>165</v>
      </c>
      <c r="I155" s="974">
        <v>8</v>
      </c>
      <c r="J155" s="968" t="s">
        <v>242</v>
      </c>
      <c r="K155" s="968"/>
      <c r="L155" s="968" t="s">
        <v>89</v>
      </c>
      <c r="M155" s="606">
        <f>H155-I155</f>
        <v>157</v>
      </c>
      <c r="N155" s="604"/>
      <c r="O155" s="1332" t="s">
        <v>94</v>
      </c>
      <c r="P155" s="1333"/>
      <c r="Q155" s="969"/>
      <c r="R155" s="1332"/>
      <c r="S155" s="1333"/>
      <c r="T155" s="969"/>
      <c r="U155" s="603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s="22" customFormat="1" ht="21.75" customHeight="1">
      <c r="A156" s="1090"/>
      <c r="B156" s="1092" t="s">
        <v>361</v>
      </c>
      <c r="C156" s="1083"/>
      <c r="D156" s="152"/>
      <c r="E156" s="152"/>
      <c r="F156" s="985"/>
      <c r="G156" s="1082">
        <v>5.5</v>
      </c>
      <c r="H156" s="887">
        <f>G156*30</f>
        <v>165</v>
      </c>
      <c r="I156" s="974">
        <v>8</v>
      </c>
      <c r="J156" s="968" t="s">
        <v>242</v>
      </c>
      <c r="K156" s="968"/>
      <c r="L156" s="968" t="s">
        <v>89</v>
      </c>
      <c r="M156" s="606">
        <f>H156-I156</f>
        <v>157</v>
      </c>
      <c r="N156" s="604"/>
      <c r="O156" s="1332" t="s">
        <v>94</v>
      </c>
      <c r="P156" s="1333"/>
      <c r="Q156" s="969"/>
      <c r="R156" s="1332"/>
      <c r="S156" s="1333"/>
      <c r="T156" s="969"/>
      <c r="U156" s="603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s="22" customFormat="1" ht="21.75" customHeight="1">
      <c r="A157" s="1090" t="s">
        <v>315</v>
      </c>
      <c r="B157" s="1093" t="s">
        <v>64</v>
      </c>
      <c r="C157" s="1083"/>
      <c r="D157" s="152">
        <v>4</v>
      </c>
      <c r="E157" s="152"/>
      <c r="F157" s="985"/>
      <c r="G157" s="1082">
        <v>6</v>
      </c>
      <c r="H157" s="887">
        <f t="shared" si="16"/>
        <v>180</v>
      </c>
      <c r="I157" s="974">
        <v>8</v>
      </c>
      <c r="J157" s="968" t="s">
        <v>242</v>
      </c>
      <c r="K157" s="968"/>
      <c r="L157" s="968" t="s">
        <v>89</v>
      </c>
      <c r="M157" s="606">
        <f>H157-I157</f>
        <v>172</v>
      </c>
      <c r="N157" s="604"/>
      <c r="O157" s="1356"/>
      <c r="P157" s="1357"/>
      <c r="Q157" s="969"/>
      <c r="R157" s="1332" t="s">
        <v>94</v>
      </c>
      <c r="S157" s="1333"/>
      <c r="T157" s="969"/>
      <c r="U157" s="748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22" customFormat="1" ht="21.75" customHeight="1">
      <c r="A158" s="1090" t="s">
        <v>320</v>
      </c>
      <c r="B158" s="865" t="s">
        <v>318</v>
      </c>
      <c r="C158" s="1083"/>
      <c r="D158" s="152">
        <v>4</v>
      </c>
      <c r="E158" s="152"/>
      <c r="F158" s="985"/>
      <c r="G158" s="1082">
        <v>6</v>
      </c>
      <c r="H158" s="887">
        <f t="shared" si="16"/>
        <v>180</v>
      </c>
      <c r="I158" s="974">
        <v>8</v>
      </c>
      <c r="J158" s="968" t="s">
        <v>242</v>
      </c>
      <c r="K158" s="968"/>
      <c r="L158" s="968" t="s">
        <v>89</v>
      </c>
      <c r="M158" s="606">
        <f aca="true" t="shared" si="17" ref="M158:M164">H158-I158</f>
        <v>172</v>
      </c>
      <c r="N158" s="604"/>
      <c r="O158" s="1356"/>
      <c r="P158" s="1357"/>
      <c r="Q158" s="969"/>
      <c r="R158" s="1332" t="s">
        <v>94</v>
      </c>
      <c r="S158" s="1333"/>
      <c r="T158" s="969"/>
      <c r="U158" s="748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s="22" customFormat="1" ht="21.75" customHeight="1">
      <c r="A159" s="1090" t="s">
        <v>321</v>
      </c>
      <c r="B159" s="865" t="s">
        <v>374</v>
      </c>
      <c r="C159" s="1089"/>
      <c r="D159" s="152">
        <v>4</v>
      </c>
      <c r="E159" s="127"/>
      <c r="F159" s="1081"/>
      <c r="G159" s="1082">
        <v>6</v>
      </c>
      <c r="H159" s="887">
        <f t="shared" si="16"/>
        <v>180</v>
      </c>
      <c r="I159" s="974">
        <v>8</v>
      </c>
      <c r="J159" s="968" t="s">
        <v>242</v>
      </c>
      <c r="K159" s="968"/>
      <c r="L159" s="968" t="s">
        <v>89</v>
      </c>
      <c r="M159" s="606">
        <f t="shared" si="17"/>
        <v>172</v>
      </c>
      <c r="N159" s="604"/>
      <c r="O159" s="1356"/>
      <c r="P159" s="1357"/>
      <c r="Q159" s="969"/>
      <c r="R159" s="1332" t="s">
        <v>94</v>
      </c>
      <c r="S159" s="1333"/>
      <c r="T159" s="969"/>
      <c r="U159" s="748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s="22" customFormat="1" ht="21.75" customHeight="1">
      <c r="A160" s="1090"/>
      <c r="B160" s="1094" t="s">
        <v>361</v>
      </c>
      <c r="C160" s="1089"/>
      <c r="D160" s="152">
        <v>4</v>
      </c>
      <c r="E160" s="127"/>
      <c r="F160" s="1081"/>
      <c r="G160" s="1082">
        <v>6</v>
      </c>
      <c r="H160" s="887">
        <f>G160*30</f>
        <v>180</v>
      </c>
      <c r="I160" s="974">
        <v>8</v>
      </c>
      <c r="J160" s="968" t="s">
        <v>242</v>
      </c>
      <c r="K160" s="968"/>
      <c r="L160" s="968" t="s">
        <v>89</v>
      </c>
      <c r="M160" s="606">
        <f t="shared" si="17"/>
        <v>172</v>
      </c>
      <c r="N160" s="604"/>
      <c r="O160" s="1356"/>
      <c r="P160" s="1357"/>
      <c r="Q160" s="969"/>
      <c r="R160" s="1332" t="s">
        <v>94</v>
      </c>
      <c r="S160" s="1333"/>
      <c r="T160" s="969"/>
      <c r="U160" s="748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s="22" customFormat="1" ht="21.75" customHeight="1">
      <c r="A161" s="1090" t="s">
        <v>322</v>
      </c>
      <c r="B161" s="865" t="s">
        <v>314</v>
      </c>
      <c r="C161" s="1083"/>
      <c r="D161" s="127">
        <v>3</v>
      </c>
      <c r="E161" s="127"/>
      <c r="F161" s="1081"/>
      <c r="G161" s="1082">
        <v>5.5</v>
      </c>
      <c r="H161" s="887">
        <f t="shared" si="16"/>
        <v>165</v>
      </c>
      <c r="I161" s="974">
        <v>8</v>
      </c>
      <c r="J161" s="968" t="s">
        <v>242</v>
      </c>
      <c r="K161" s="968"/>
      <c r="L161" s="968" t="s">
        <v>89</v>
      </c>
      <c r="M161" s="606">
        <f t="shared" si="17"/>
        <v>157</v>
      </c>
      <c r="N161" s="598"/>
      <c r="O161" s="1404"/>
      <c r="P161" s="1405"/>
      <c r="Q161" s="596" t="s">
        <v>94</v>
      </c>
      <c r="R161" s="1385"/>
      <c r="S161" s="1386"/>
      <c r="T161" s="1026"/>
      <c r="U161" s="1027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s="22" customFormat="1" ht="21.75" customHeight="1">
      <c r="A162" s="1090" t="s">
        <v>323</v>
      </c>
      <c r="B162" s="858" t="s">
        <v>199</v>
      </c>
      <c r="C162" s="1083"/>
      <c r="D162" s="152">
        <v>3</v>
      </c>
      <c r="E162" s="152"/>
      <c r="F162" s="985"/>
      <c r="G162" s="1082">
        <v>5.5</v>
      </c>
      <c r="H162" s="887">
        <f t="shared" si="16"/>
        <v>165</v>
      </c>
      <c r="I162" s="974">
        <v>8</v>
      </c>
      <c r="J162" s="968" t="s">
        <v>242</v>
      </c>
      <c r="K162" s="968"/>
      <c r="L162" s="968" t="s">
        <v>89</v>
      </c>
      <c r="M162" s="606">
        <f t="shared" si="17"/>
        <v>157</v>
      </c>
      <c r="N162" s="604"/>
      <c r="O162" s="1356"/>
      <c r="P162" s="1357"/>
      <c r="Q162" s="596" t="s">
        <v>94</v>
      </c>
      <c r="R162" s="1389"/>
      <c r="S162" s="1390"/>
      <c r="T162" s="969"/>
      <c r="U162" s="603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22" customFormat="1" ht="21.75" customHeight="1">
      <c r="A163" s="1090" t="s">
        <v>324</v>
      </c>
      <c r="B163" s="865" t="s">
        <v>373</v>
      </c>
      <c r="C163" s="1089"/>
      <c r="D163" s="562">
        <v>3</v>
      </c>
      <c r="E163" s="562"/>
      <c r="F163" s="1091"/>
      <c r="G163" s="1082">
        <v>5.5</v>
      </c>
      <c r="H163" s="887">
        <f>G163*30</f>
        <v>165</v>
      </c>
      <c r="I163" s="974">
        <v>8</v>
      </c>
      <c r="J163" s="968" t="s">
        <v>242</v>
      </c>
      <c r="K163" s="968"/>
      <c r="L163" s="968" t="s">
        <v>89</v>
      </c>
      <c r="M163" s="606">
        <f t="shared" si="17"/>
        <v>157</v>
      </c>
      <c r="N163" s="604"/>
      <c r="O163" s="1356"/>
      <c r="P163" s="1357"/>
      <c r="Q163" s="596" t="s">
        <v>94</v>
      </c>
      <c r="R163" s="1389"/>
      <c r="S163" s="1390"/>
      <c r="T163" s="969"/>
      <c r="U163" s="603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s="22" customFormat="1" ht="21.75" customHeight="1">
      <c r="A164" s="1090"/>
      <c r="B164" s="1095" t="s">
        <v>361</v>
      </c>
      <c r="C164" s="1096"/>
      <c r="D164" s="1097">
        <v>3</v>
      </c>
      <c r="E164" s="1097"/>
      <c r="F164" s="1098"/>
      <c r="G164" s="1082">
        <v>5.5</v>
      </c>
      <c r="H164" s="887">
        <f>G164*30</f>
        <v>165</v>
      </c>
      <c r="I164" s="974">
        <v>8</v>
      </c>
      <c r="J164" s="968" t="s">
        <v>242</v>
      </c>
      <c r="K164" s="968"/>
      <c r="L164" s="968" t="s">
        <v>89</v>
      </c>
      <c r="M164" s="606">
        <f t="shared" si="17"/>
        <v>157</v>
      </c>
      <c r="N164" s="604"/>
      <c r="O164" s="1356"/>
      <c r="P164" s="1357"/>
      <c r="Q164" s="596" t="s">
        <v>94</v>
      </c>
      <c r="R164" s="1389"/>
      <c r="S164" s="1390"/>
      <c r="T164" s="969"/>
      <c r="U164" s="603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s="22" customFormat="1" ht="21.75" customHeight="1">
      <c r="A165" s="1090" t="s">
        <v>325</v>
      </c>
      <c r="B165" s="1099" t="s">
        <v>317</v>
      </c>
      <c r="C165" s="1075"/>
      <c r="D165" s="1076">
        <v>5</v>
      </c>
      <c r="E165" s="1076"/>
      <c r="F165" s="1077"/>
      <c r="G165" s="1078">
        <v>6</v>
      </c>
      <c r="H165" s="1079">
        <f t="shared" si="16"/>
        <v>180</v>
      </c>
      <c r="I165" s="974">
        <v>8</v>
      </c>
      <c r="J165" s="969" t="s">
        <v>94</v>
      </c>
      <c r="K165" s="969"/>
      <c r="L165" s="969"/>
      <c r="M165" s="606">
        <f>H165-I165</f>
        <v>172</v>
      </c>
      <c r="N165" s="604"/>
      <c r="O165" s="1356"/>
      <c r="P165" s="1357"/>
      <c r="Q165" s="969"/>
      <c r="R165" s="1332"/>
      <c r="S165" s="1333"/>
      <c r="T165" s="737" t="s">
        <v>94</v>
      </c>
      <c r="U165" s="918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s="22" customFormat="1" ht="21.75" customHeight="1">
      <c r="A166" s="1090" t="s">
        <v>326</v>
      </c>
      <c r="B166" s="1099" t="s">
        <v>375</v>
      </c>
      <c r="C166" s="1096"/>
      <c r="D166" s="1100">
        <v>5</v>
      </c>
      <c r="E166" s="1100"/>
      <c r="F166" s="1101"/>
      <c r="G166" s="1078">
        <v>6</v>
      </c>
      <c r="H166" s="1079">
        <f t="shared" si="16"/>
        <v>180</v>
      </c>
      <c r="I166" s="974">
        <v>8</v>
      </c>
      <c r="J166" s="969" t="s">
        <v>94</v>
      </c>
      <c r="K166" s="969"/>
      <c r="L166" s="969"/>
      <c r="M166" s="606">
        <f>H166-I166</f>
        <v>172</v>
      </c>
      <c r="N166" s="604"/>
      <c r="O166" s="1356"/>
      <c r="P166" s="1357"/>
      <c r="Q166" s="969"/>
      <c r="R166" s="1332"/>
      <c r="S166" s="1333"/>
      <c r="T166" s="737" t="s">
        <v>94</v>
      </c>
      <c r="U166" s="918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s="22" customFormat="1" ht="21.75" customHeight="1">
      <c r="A167" s="1090" t="s">
        <v>327</v>
      </c>
      <c r="B167" s="865" t="s">
        <v>376</v>
      </c>
      <c r="C167" s="1083"/>
      <c r="D167" s="152">
        <v>5</v>
      </c>
      <c r="E167" s="152"/>
      <c r="F167" s="985"/>
      <c r="G167" s="1082">
        <v>6</v>
      </c>
      <c r="H167" s="887">
        <f t="shared" si="16"/>
        <v>180</v>
      </c>
      <c r="I167" s="974">
        <v>8</v>
      </c>
      <c r="J167" s="969" t="s">
        <v>94</v>
      </c>
      <c r="K167" s="969"/>
      <c r="L167" s="969"/>
      <c r="M167" s="606">
        <f>H167-I167</f>
        <v>172</v>
      </c>
      <c r="N167" s="604"/>
      <c r="O167" s="1356"/>
      <c r="P167" s="1357"/>
      <c r="Q167" s="969"/>
      <c r="R167" s="1332"/>
      <c r="S167" s="1333"/>
      <c r="T167" s="737" t="s">
        <v>94</v>
      </c>
      <c r="U167" s="918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s="22" customFormat="1" ht="21.75" customHeight="1" thickBot="1">
      <c r="A168" s="1090"/>
      <c r="B168" s="1094" t="s">
        <v>361</v>
      </c>
      <c r="C168" s="1083"/>
      <c r="D168" s="152">
        <v>5</v>
      </c>
      <c r="E168" s="152"/>
      <c r="F168" s="985"/>
      <c r="G168" s="1082">
        <v>6</v>
      </c>
      <c r="H168" s="887">
        <f t="shared" si="16"/>
        <v>180</v>
      </c>
      <c r="I168" s="974">
        <v>8</v>
      </c>
      <c r="J168" s="969" t="s">
        <v>94</v>
      </c>
      <c r="K168" s="969"/>
      <c r="L168" s="969"/>
      <c r="M168" s="606">
        <f>H168-I168</f>
        <v>172</v>
      </c>
      <c r="N168" s="604"/>
      <c r="O168" s="1356"/>
      <c r="P168" s="1357"/>
      <c r="Q168" s="969"/>
      <c r="R168" s="1332"/>
      <c r="S168" s="1333"/>
      <c r="T168" s="737" t="s">
        <v>94</v>
      </c>
      <c r="U168" s="918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24" s="114" customFormat="1" ht="19.5" customHeight="1" thickBot="1">
      <c r="A169" s="1546" t="s">
        <v>379</v>
      </c>
      <c r="B169" s="1547"/>
      <c r="C169" s="800"/>
      <c r="D169" s="687"/>
      <c r="E169" s="687"/>
      <c r="F169" s="920"/>
      <c r="G169" s="924">
        <f>G152+G136</f>
        <v>30</v>
      </c>
      <c r="H169" s="921"/>
      <c r="I169" s="654"/>
      <c r="J169" s="655"/>
      <c r="K169" s="655"/>
      <c r="L169" s="655"/>
      <c r="M169" s="656"/>
      <c r="N169" s="657"/>
      <c r="O169" s="1383" t="s">
        <v>248</v>
      </c>
      <c r="P169" s="1384"/>
      <c r="Q169" s="655" t="s">
        <v>94</v>
      </c>
      <c r="R169" s="1387" t="s">
        <v>92</v>
      </c>
      <c r="S169" s="1388"/>
      <c r="T169" s="980" t="s">
        <v>94</v>
      </c>
      <c r="U169" s="729"/>
      <c r="V169" s="113"/>
      <c r="W169" s="113"/>
      <c r="X169" s="113">
        <v>40</v>
      </c>
    </row>
    <row r="170" spans="1:24" s="114" customFormat="1" ht="19.5" customHeight="1" thickBot="1">
      <c r="A170" s="1345" t="s">
        <v>80</v>
      </c>
      <c r="B170" s="1346"/>
      <c r="C170" s="1346"/>
      <c r="D170" s="1346"/>
      <c r="E170" s="1346"/>
      <c r="F170" s="1346"/>
      <c r="G170" s="1346"/>
      <c r="H170" s="1346"/>
      <c r="I170" s="1346"/>
      <c r="J170" s="1346"/>
      <c r="K170" s="1346"/>
      <c r="L170" s="1346"/>
      <c r="M170" s="1346"/>
      <c r="N170" s="1346"/>
      <c r="O170" s="1346"/>
      <c r="P170" s="1346"/>
      <c r="Q170" s="1346"/>
      <c r="R170" s="1346"/>
      <c r="S170" s="1346"/>
      <c r="T170" s="1346"/>
      <c r="U170" s="1346"/>
      <c r="W170" s="114">
        <v>12</v>
      </c>
      <c r="X170" s="113">
        <f>Y170:Y175</f>
        <v>0</v>
      </c>
    </row>
    <row r="171" spans="1:24" s="66" customFormat="1" ht="19.5" customHeight="1" thickBot="1">
      <c r="A171" s="1525" t="s">
        <v>72</v>
      </c>
      <c r="B171" s="1526"/>
      <c r="C171" s="766"/>
      <c r="D171" s="613"/>
      <c r="E171" s="613"/>
      <c r="F171" s="925"/>
      <c r="G171" s="928">
        <f>G169+G125</f>
        <v>120</v>
      </c>
      <c r="H171" s="612"/>
      <c r="I171" s="700"/>
      <c r="J171" s="700"/>
      <c r="K171" s="700"/>
      <c r="L171" s="700"/>
      <c r="M171" s="834"/>
      <c r="N171" s="701"/>
      <c r="O171" s="1375"/>
      <c r="P171" s="1376"/>
      <c r="Q171" s="611"/>
      <c r="R171" s="1368"/>
      <c r="S171" s="1369"/>
      <c r="T171" s="742"/>
      <c r="U171" s="742"/>
      <c r="W171" s="66">
        <v>19.5</v>
      </c>
      <c r="X171" s="113"/>
    </row>
    <row r="172" spans="1:24" s="66" customFormat="1" ht="19.5" customHeight="1" thickBot="1">
      <c r="A172" s="1527" t="s">
        <v>384</v>
      </c>
      <c r="B172" s="1528"/>
      <c r="C172" s="765"/>
      <c r="D172" s="632"/>
      <c r="E172" s="632"/>
      <c r="F172" s="926"/>
      <c r="G172" s="922">
        <f>G124</f>
        <v>120</v>
      </c>
      <c r="H172" s="761"/>
      <c r="I172" s="762"/>
      <c r="J172" s="762"/>
      <c r="K172" s="762"/>
      <c r="L172" s="762"/>
      <c r="M172" s="835"/>
      <c r="N172" s="767"/>
      <c r="O172" s="1375"/>
      <c r="P172" s="1376"/>
      <c r="Q172" s="628"/>
      <c r="R172" s="1368"/>
      <c r="S172" s="1369"/>
      <c r="T172" s="738"/>
      <c r="U172" s="738"/>
      <c r="X172" s="113"/>
    </row>
    <row r="173" spans="1:23" s="66" customFormat="1" ht="19.5" customHeight="1" thickBot="1">
      <c r="A173" s="1540" t="s">
        <v>26</v>
      </c>
      <c r="B173" s="1541"/>
      <c r="C173" s="833"/>
      <c r="D173" s="702"/>
      <c r="E173" s="702"/>
      <c r="F173" s="927"/>
      <c r="G173" s="923">
        <f>G171+G172</f>
        <v>240</v>
      </c>
      <c r="H173" s="836"/>
      <c r="I173" s="703"/>
      <c r="J173" s="703"/>
      <c r="K173" s="703"/>
      <c r="L173" s="703"/>
      <c r="M173" s="837"/>
      <c r="N173" s="704" t="s">
        <v>60</v>
      </c>
      <c r="O173" s="1368" t="s">
        <v>51</v>
      </c>
      <c r="P173" s="1369"/>
      <c r="Q173" s="705" t="s">
        <v>328</v>
      </c>
      <c r="R173" s="1368" t="s">
        <v>48</v>
      </c>
      <c r="S173" s="1369"/>
      <c r="T173" s="743" t="s">
        <v>229</v>
      </c>
      <c r="U173" s="743" t="s">
        <v>212</v>
      </c>
      <c r="W173" s="220"/>
    </row>
    <row r="174" spans="1:29" s="66" customFormat="1" ht="19.5" customHeight="1">
      <c r="A174" s="744"/>
      <c r="B174" s="1557" t="s">
        <v>22</v>
      </c>
      <c r="C174" s="1558"/>
      <c r="D174" s="1558"/>
      <c r="E174" s="1558"/>
      <c r="F174" s="1558"/>
      <c r="G174" s="1558"/>
      <c r="H174" s="1558"/>
      <c r="I174" s="1558"/>
      <c r="J174" s="1558"/>
      <c r="K174" s="1558"/>
      <c r="L174" s="1558"/>
      <c r="M174" s="1558"/>
      <c r="N174" s="990" t="s">
        <v>412</v>
      </c>
      <c r="O174" s="1371" t="s">
        <v>396</v>
      </c>
      <c r="P174" s="1372"/>
      <c r="Q174" s="991" t="s">
        <v>399</v>
      </c>
      <c r="R174" s="1371" t="s">
        <v>329</v>
      </c>
      <c r="S174" s="1372"/>
      <c r="T174" s="991" t="s">
        <v>399</v>
      </c>
      <c r="U174" s="935"/>
      <c r="W174" s="578"/>
      <c r="X174" s="578">
        <v>1</v>
      </c>
      <c r="Y174" s="578">
        <v>2</v>
      </c>
      <c r="Z174" s="578">
        <v>3</v>
      </c>
      <c r="AA174" s="578">
        <v>4</v>
      </c>
      <c r="AB174" s="578">
        <v>5</v>
      </c>
      <c r="AC174" s="578">
        <v>6</v>
      </c>
    </row>
    <row r="175" spans="1:31" s="66" customFormat="1" ht="19.5" customHeight="1">
      <c r="A175" s="724"/>
      <c r="B175" s="1544" t="s">
        <v>23</v>
      </c>
      <c r="C175" s="1545"/>
      <c r="D175" s="1545"/>
      <c r="E175" s="1545"/>
      <c r="F175" s="1545"/>
      <c r="G175" s="1545"/>
      <c r="H175" s="1545"/>
      <c r="I175" s="1545"/>
      <c r="J175" s="1545"/>
      <c r="K175" s="1545"/>
      <c r="L175" s="1545"/>
      <c r="M175" s="1545"/>
      <c r="N175" s="1118">
        <v>3</v>
      </c>
      <c r="O175" s="1358">
        <v>4</v>
      </c>
      <c r="P175" s="1359"/>
      <c r="Q175" s="95">
        <v>3</v>
      </c>
      <c r="R175" s="1358">
        <v>4</v>
      </c>
      <c r="S175" s="1359"/>
      <c r="T175" s="95">
        <v>4</v>
      </c>
      <c r="U175" s="642"/>
      <c r="W175" s="578" t="s">
        <v>264</v>
      </c>
      <c r="X175" s="578" t="e">
        <f>X15+X23+#REF!+X134+X88</f>
        <v>#REF!</v>
      </c>
      <c r="Y175" s="578" t="e">
        <f>Y15+Y23+#REF!+Y134+Y88</f>
        <v>#REF!</v>
      </c>
      <c r="Z175" s="578" t="e">
        <f>Z15+Z23+#REF!+Z134+Z88</f>
        <v>#REF!</v>
      </c>
      <c r="AA175" s="578" t="e">
        <f>AA15+AA23+#REF!+AA134+AA88</f>
        <v>#REF!</v>
      </c>
      <c r="AB175" s="578" t="e">
        <f>AB15+AB23+#REF!+AB134+AB88</f>
        <v>#REF!</v>
      </c>
      <c r="AC175" s="578" t="e">
        <f>AC15+AC23+#REF!+AC134+AC88</f>
        <v>#REF!</v>
      </c>
      <c r="AD175" s="31" t="s">
        <v>231</v>
      </c>
      <c r="AE175" s="66" t="e">
        <f>AF14+AE138+#REF!+#REF!+#REF!</f>
        <v>#REF!</v>
      </c>
    </row>
    <row r="176" spans="1:31" s="66" customFormat="1" ht="19.5" customHeight="1">
      <c r="A176" s="724"/>
      <c r="B176" s="1544" t="s">
        <v>24</v>
      </c>
      <c r="C176" s="1545"/>
      <c r="D176" s="1545"/>
      <c r="E176" s="1545"/>
      <c r="F176" s="1545"/>
      <c r="G176" s="1545"/>
      <c r="H176" s="1545"/>
      <c r="I176" s="1545"/>
      <c r="J176" s="1545"/>
      <c r="K176" s="1545"/>
      <c r="L176" s="1545"/>
      <c r="M176" s="1545"/>
      <c r="N176" s="1118">
        <v>4</v>
      </c>
      <c r="O176" s="1358">
        <v>3</v>
      </c>
      <c r="P176" s="1359"/>
      <c r="Q176" s="95">
        <v>3</v>
      </c>
      <c r="R176" s="1358">
        <v>2</v>
      </c>
      <c r="S176" s="1359"/>
      <c r="T176" s="95">
        <v>3</v>
      </c>
      <c r="U176" s="642">
        <v>1</v>
      </c>
      <c r="W176" s="578" t="s">
        <v>177</v>
      </c>
      <c r="X176" s="578" t="e">
        <f>X16+X24+#REF!+X135+X89</f>
        <v>#REF!</v>
      </c>
      <c r="Y176" s="578" t="e">
        <f>Y16+Y24+#REF!+Y135+Y89</f>
        <v>#REF!</v>
      </c>
      <c r="Z176" s="578" t="e">
        <f>Z16+Z24+#REF!+Z135+Z89</f>
        <v>#REF!</v>
      </c>
      <c r="AA176" s="578" t="e">
        <f>AA16+AA24+#REF!+AA135+AA89</f>
        <v>#REF!</v>
      </c>
      <c r="AB176" s="578" t="e">
        <f>AB16+AB24+#REF!+AB135+AB89</f>
        <v>#REF!</v>
      </c>
      <c r="AC176" s="578" t="e">
        <f>AC16+AC24+#REF!+AC135+AC89</f>
        <v>#REF!</v>
      </c>
      <c r="AD176" s="31" t="s">
        <v>232</v>
      </c>
      <c r="AE176" s="66" t="e">
        <f>AF15+AE23+AE64+AE134+AE88</f>
        <v>#REF!</v>
      </c>
    </row>
    <row r="177" spans="1:31" s="66" customFormat="1" ht="19.5" customHeight="1" thickBot="1">
      <c r="A177" s="1126"/>
      <c r="B177" s="1542" t="s">
        <v>25</v>
      </c>
      <c r="C177" s="1543"/>
      <c r="D177" s="1543"/>
      <c r="E177" s="1543"/>
      <c r="F177" s="1543"/>
      <c r="G177" s="1543"/>
      <c r="H177" s="1543"/>
      <c r="I177" s="1543"/>
      <c r="J177" s="1543"/>
      <c r="K177" s="1543"/>
      <c r="L177" s="1543"/>
      <c r="M177" s="1543"/>
      <c r="N177" s="1127"/>
      <c r="O177" s="1562"/>
      <c r="P177" s="1563"/>
      <c r="Q177" s="139" t="s">
        <v>60</v>
      </c>
      <c r="R177" s="1360" t="s">
        <v>60</v>
      </c>
      <c r="S177" s="1361"/>
      <c r="T177" s="139" t="s">
        <v>60</v>
      </c>
      <c r="U177" s="674" t="s">
        <v>393</v>
      </c>
      <c r="W177" s="578" t="s">
        <v>265</v>
      </c>
      <c r="X177" s="578" t="e">
        <f>#REF!</f>
        <v>#REF!</v>
      </c>
      <c r="Y177" s="578" t="e">
        <f>#REF!</f>
        <v>#REF!</v>
      </c>
      <c r="Z177" s="578" t="e">
        <f>#REF!</f>
        <v>#REF!</v>
      </c>
      <c r="AA177" s="578" t="e">
        <f>#REF!</f>
        <v>#REF!</v>
      </c>
      <c r="AB177" s="578" t="e">
        <f>#REF!</f>
        <v>#REF!</v>
      </c>
      <c r="AC177" s="578" t="e">
        <f>#REF!</f>
        <v>#REF!</v>
      </c>
      <c r="AD177" s="31" t="s">
        <v>20</v>
      </c>
      <c r="AE177" s="66" t="e">
        <f>AF16+AE24+AE65+AE135+AE89+G122</f>
        <v>#REF!</v>
      </c>
    </row>
    <row r="178" spans="1:31" s="84" customFormat="1" ht="19.5" customHeight="1" thickBot="1">
      <c r="A178" s="1128"/>
      <c r="B178" s="1560" t="s">
        <v>37</v>
      </c>
      <c r="C178" s="1561"/>
      <c r="D178" s="1561"/>
      <c r="E178" s="1561"/>
      <c r="F178" s="1561"/>
      <c r="G178" s="1561"/>
      <c r="H178" s="1561"/>
      <c r="I178" s="1561"/>
      <c r="J178" s="1561"/>
      <c r="K178" s="1561"/>
      <c r="L178" s="1561"/>
      <c r="M178" s="1561"/>
      <c r="N178" s="1559" t="s">
        <v>263</v>
      </c>
      <c r="O178" s="1555"/>
      <c r="P178" s="1556"/>
      <c r="Q178" s="1474" t="s">
        <v>263</v>
      </c>
      <c r="R178" s="1555"/>
      <c r="S178" s="1556"/>
      <c r="T178" s="1474" t="s">
        <v>333</v>
      </c>
      <c r="U178" s="1475"/>
      <c r="W178" s="578" t="s">
        <v>266</v>
      </c>
      <c r="X178" s="578">
        <f aca="true" t="shared" si="18" ref="X178:AC178">X18+X26+X67+X91</f>
        <v>0</v>
      </c>
      <c r="Y178" s="578">
        <f t="shared" si="18"/>
        <v>0</v>
      </c>
      <c r="Z178" s="578">
        <f t="shared" si="18"/>
        <v>2</v>
      </c>
      <c r="AA178" s="578">
        <f t="shared" si="18"/>
        <v>1</v>
      </c>
      <c r="AB178" s="578">
        <f t="shared" si="18"/>
        <v>1</v>
      </c>
      <c r="AC178" s="578">
        <f t="shared" si="18"/>
        <v>0</v>
      </c>
      <c r="AE178" s="84" t="e">
        <f>SUM(AE175:AE177)</f>
        <v>#REF!</v>
      </c>
    </row>
    <row r="179" spans="2:29" ht="15" customHeight="1">
      <c r="B179" s="706"/>
      <c r="C179" s="707"/>
      <c r="D179" s="707"/>
      <c r="E179" s="707"/>
      <c r="F179" s="706"/>
      <c r="G179" s="706"/>
      <c r="H179" s="706"/>
      <c r="I179" s="706"/>
      <c r="J179" s="708"/>
      <c r="K179" s="708"/>
      <c r="L179" s="1129" t="s">
        <v>403</v>
      </c>
      <c r="M179" s="1130"/>
      <c r="N179" s="1344">
        <f>G22+G25+G29+G30+G34+G35+G38+G42+G43+G70+G48+G134+G148</f>
        <v>31.5</v>
      </c>
      <c r="O179" s="1470"/>
      <c r="P179" s="1470"/>
      <c r="Q179" s="1344">
        <f>G66+G67+G73+G77+G80+G83+G86+G87+G95+G104+G107+G135+G149+G150</f>
        <v>46</v>
      </c>
      <c r="R179" s="1471"/>
      <c r="S179" s="1471"/>
      <c r="T179" s="1344">
        <f>G16+G91+G92+G98+G101+G115+G121+G51+G54+G151</f>
        <v>41.5</v>
      </c>
      <c r="U179" s="1472"/>
      <c r="W179" s="578"/>
      <c r="X179" s="578"/>
      <c r="Y179" s="578"/>
      <c r="Z179" s="578"/>
      <c r="AA179" s="578"/>
      <c r="AB179" s="578"/>
      <c r="AC179" s="578"/>
    </row>
    <row r="180" spans="2:29" ht="13.5" customHeight="1" thickBot="1">
      <c r="B180" s="706"/>
      <c r="C180" s="707"/>
      <c r="D180" s="707"/>
      <c r="E180" s="707"/>
      <c r="F180" s="706"/>
      <c r="G180" s="706"/>
      <c r="H180" s="706"/>
      <c r="I180" s="706"/>
      <c r="J180" s="708"/>
      <c r="K180" s="708"/>
      <c r="L180" s="1129" t="s">
        <v>404</v>
      </c>
      <c r="M180" s="1131">
        <f>G17+G18+G19+G55+G56+G57+G74+G112+G113+G114</f>
        <v>39</v>
      </c>
      <c r="N180" s="1344">
        <f>G20+G23+G26+G31+G36+G39+G46+G68+G134+G148</f>
        <v>66</v>
      </c>
      <c r="O180" s="1344"/>
      <c r="P180" s="1344"/>
      <c r="Q180" s="1344">
        <f>G64+G67+G71+G75+G78+G81+G84+G87+G93+G102+G105+G135+G149+G150</f>
        <v>65</v>
      </c>
      <c r="R180" s="1344"/>
      <c r="S180" s="1344"/>
      <c r="T180" s="1344">
        <f>G14+G49+G52+G88+G92+G96+G99+G115+G121+G151</f>
        <v>68</v>
      </c>
      <c r="U180" s="1344"/>
      <c r="W180" s="31"/>
      <c r="X180" s="31"/>
      <c r="Y180" s="31"/>
      <c r="Z180" s="31"/>
      <c r="AA180" s="31"/>
      <c r="AB180" s="31"/>
      <c r="AC180" s="31"/>
    </row>
    <row r="181" spans="2:21" ht="15" customHeight="1" hidden="1" thickBot="1">
      <c r="B181" s="706"/>
      <c r="C181" s="707"/>
      <c r="D181" s="707"/>
      <c r="E181" s="707"/>
      <c r="F181" s="706"/>
      <c r="G181" s="706"/>
      <c r="H181" s="706"/>
      <c r="I181" s="706"/>
      <c r="J181" s="708"/>
      <c r="K181" s="708"/>
      <c r="L181" s="1130"/>
      <c r="M181" s="1132" t="s">
        <v>405</v>
      </c>
      <c r="N181" s="1344">
        <f>N179+Q179+T179</f>
        <v>119</v>
      </c>
      <c r="O181" s="1344"/>
      <c r="P181" s="1344"/>
      <c r="Q181" s="1344"/>
      <c r="R181" s="1344"/>
      <c r="S181" s="1344"/>
      <c r="T181" s="1344"/>
      <c r="U181" s="1344"/>
    </row>
    <row r="182" spans="2:21" ht="14.25" customHeight="1" hidden="1" thickBot="1">
      <c r="B182" s="706"/>
      <c r="C182" s="707"/>
      <c r="D182" s="707"/>
      <c r="E182" s="707"/>
      <c r="F182" s="706"/>
      <c r="G182" s="706"/>
      <c r="H182" s="706"/>
      <c r="I182" s="706"/>
      <c r="J182" s="708"/>
      <c r="K182" s="708"/>
      <c r="L182" s="1130"/>
      <c r="M182" s="1133"/>
      <c r="N182" s="1344">
        <f>M180+N180+Q180+T180</f>
        <v>238</v>
      </c>
      <c r="O182" s="1344"/>
      <c r="P182" s="1344"/>
      <c r="Q182" s="1344"/>
      <c r="R182" s="1344"/>
      <c r="S182" s="1344"/>
      <c r="T182" s="1344"/>
      <c r="U182" s="1344"/>
    </row>
    <row r="183" spans="1:22" ht="19.5" customHeight="1" thickBot="1">
      <c r="A183" s="1345" t="s">
        <v>409</v>
      </c>
      <c r="B183" s="1346"/>
      <c r="C183" s="1346"/>
      <c r="D183" s="1346"/>
      <c r="E183" s="1346"/>
      <c r="F183" s="1346"/>
      <c r="G183" s="1346"/>
      <c r="H183" s="1346"/>
      <c r="I183" s="1346"/>
      <c r="J183" s="1346"/>
      <c r="K183" s="1346"/>
      <c r="L183" s="1346"/>
      <c r="M183" s="1346"/>
      <c r="N183" s="1346"/>
      <c r="O183" s="1346"/>
      <c r="P183" s="1346"/>
      <c r="Q183" s="1346"/>
      <c r="R183" s="1346"/>
      <c r="S183" s="1346"/>
      <c r="T183" s="1346"/>
      <c r="U183" s="1347"/>
      <c r="V183" s="84"/>
    </row>
    <row r="184" spans="1:22" ht="33.75" customHeight="1">
      <c r="A184" s="255" t="s">
        <v>254</v>
      </c>
      <c r="B184" s="1134" t="s">
        <v>406</v>
      </c>
      <c r="C184" s="1156"/>
      <c r="D184" s="320"/>
      <c r="E184" s="320"/>
      <c r="F184" s="1157"/>
      <c r="G184" s="1135">
        <f>SUM(G185:G190)</f>
        <v>18</v>
      </c>
      <c r="H184" s="1165">
        <f>SUM(H185:H190)</f>
        <v>540</v>
      </c>
      <c r="I184" s="1136">
        <f>SUM(I185:I190)</f>
        <v>72</v>
      </c>
      <c r="J184" s="1136"/>
      <c r="K184" s="1136"/>
      <c r="L184" s="1136">
        <f>SUM(L185:L190)</f>
        <v>72</v>
      </c>
      <c r="M184" s="1137">
        <f>SUM(M185:M190)</f>
        <v>468</v>
      </c>
      <c r="N184" s="1138"/>
      <c r="O184" s="1348"/>
      <c r="P184" s="1349"/>
      <c r="Q184" s="1139"/>
      <c r="R184" s="1350"/>
      <c r="S184" s="1351"/>
      <c r="T184" s="1140"/>
      <c r="U184" s="1352"/>
      <c r="V184" s="1353"/>
    </row>
    <row r="185" spans="1:22" ht="19.5" customHeight="1">
      <c r="A185" s="256"/>
      <c r="B185" s="1141" t="s">
        <v>407</v>
      </c>
      <c r="C185" s="1158">
        <v>2</v>
      </c>
      <c r="D185" s="1142" t="s">
        <v>60</v>
      </c>
      <c r="E185" s="533"/>
      <c r="F185" s="1159"/>
      <c r="G185" s="1082">
        <v>7</v>
      </c>
      <c r="H185" s="1166">
        <f>G185*30</f>
        <v>210</v>
      </c>
      <c r="I185" s="1143">
        <f>J185+K185+L185</f>
        <v>24</v>
      </c>
      <c r="J185" s="127"/>
      <c r="K185" s="127"/>
      <c r="L185" s="127">
        <v>24</v>
      </c>
      <c r="M185" s="1144">
        <f>H185-I185</f>
        <v>186</v>
      </c>
      <c r="N185" s="1145" t="s">
        <v>408</v>
      </c>
      <c r="O185" s="1334" t="s">
        <v>408</v>
      </c>
      <c r="P185" s="1335"/>
      <c r="Q185" s="1146"/>
      <c r="R185" s="1336"/>
      <c r="S185" s="1337"/>
      <c r="T185" s="32"/>
      <c r="U185" s="1338"/>
      <c r="V185" s="1339"/>
    </row>
    <row r="186" spans="1:22" ht="19.5" customHeight="1">
      <c r="A186" s="256"/>
      <c r="B186" s="1141" t="s">
        <v>407</v>
      </c>
      <c r="C186" s="1158">
        <v>4</v>
      </c>
      <c r="D186" s="1142" t="s">
        <v>328</v>
      </c>
      <c r="E186" s="533"/>
      <c r="F186" s="1159"/>
      <c r="G186" s="1082">
        <v>6</v>
      </c>
      <c r="H186" s="1166">
        <f>G186*30</f>
        <v>180</v>
      </c>
      <c r="I186" s="1147">
        <f>J186+K186+L186</f>
        <v>24</v>
      </c>
      <c r="J186" s="127"/>
      <c r="K186" s="127"/>
      <c r="L186" s="127">
        <v>24</v>
      </c>
      <c r="M186" s="1144">
        <f>H186-I186</f>
        <v>156</v>
      </c>
      <c r="N186" s="1145"/>
      <c r="O186" s="1334"/>
      <c r="P186" s="1335"/>
      <c r="Q186" s="1146" t="s">
        <v>408</v>
      </c>
      <c r="R186" s="1336" t="s">
        <v>408</v>
      </c>
      <c r="S186" s="1337"/>
      <c r="T186" s="32"/>
      <c r="U186" s="1338"/>
      <c r="V186" s="1339"/>
    </row>
    <row r="187" spans="1:22" ht="19.5" customHeight="1" thickBot="1">
      <c r="A187" s="1154"/>
      <c r="B187" s="1155" t="s">
        <v>407</v>
      </c>
      <c r="C187" s="1160">
        <v>5</v>
      </c>
      <c r="D187" s="1161"/>
      <c r="E187" s="1162"/>
      <c r="F187" s="1163"/>
      <c r="G187" s="1164">
        <v>5</v>
      </c>
      <c r="H187" s="1167">
        <f>G187*30</f>
        <v>150</v>
      </c>
      <c r="I187" s="1168">
        <f>J187+K187+L187</f>
        <v>24</v>
      </c>
      <c r="J187" s="1169"/>
      <c r="K187" s="1169"/>
      <c r="L187" s="1169">
        <v>24</v>
      </c>
      <c r="M187" s="1170">
        <f>H187-I187</f>
        <v>126</v>
      </c>
      <c r="N187" s="1171"/>
      <c r="O187" s="1340"/>
      <c r="P187" s="1341"/>
      <c r="Q187" s="1172"/>
      <c r="R187" s="1340"/>
      <c r="S187" s="1341"/>
      <c r="T187" s="1172" t="s">
        <v>408</v>
      </c>
      <c r="U187" s="1342"/>
      <c r="V187" s="1343"/>
    </row>
    <row r="188" spans="1:22" ht="28.5" customHeight="1">
      <c r="A188" s="560"/>
      <c r="B188" s="1148"/>
      <c r="C188" s="1149"/>
      <c r="D188" s="1149"/>
      <c r="E188" s="1173"/>
      <c r="F188" s="1174"/>
      <c r="G188" s="1175"/>
      <c r="H188" s="128"/>
      <c r="I188" s="1150"/>
      <c r="J188" s="128"/>
      <c r="K188" s="128"/>
      <c r="L188" s="128"/>
      <c r="M188" s="1151"/>
      <c r="N188" s="1152"/>
      <c r="O188" s="1152"/>
      <c r="P188" s="1152"/>
      <c r="Q188" s="1152"/>
      <c r="R188" s="1152"/>
      <c r="S188" s="1152"/>
      <c r="T188" s="1152"/>
      <c r="U188" s="1153"/>
      <c r="V188" s="1153"/>
    </row>
    <row r="189" spans="1:21" ht="15.75">
      <c r="A189" s="710"/>
      <c r="B189" s="709" t="s">
        <v>200</v>
      </c>
      <c r="C189" s="709"/>
      <c r="D189" s="1322"/>
      <c r="E189" s="1322"/>
      <c r="F189" s="1323"/>
      <c r="G189" s="1323"/>
      <c r="H189" s="709"/>
      <c r="I189" s="1324" t="s">
        <v>201</v>
      </c>
      <c r="J189" s="1564"/>
      <c r="K189" s="1564"/>
      <c r="L189" s="710"/>
      <c r="M189" s="710"/>
      <c r="N189" s="710"/>
      <c r="O189" s="710"/>
      <c r="P189" s="710"/>
      <c r="Q189" s="711"/>
      <c r="R189" s="711"/>
      <c r="S189" s="710"/>
      <c r="T189" s="760"/>
      <c r="U189" s="760"/>
    </row>
    <row r="190" spans="1:21" ht="15.75">
      <c r="A190" s="710"/>
      <c r="B190" s="709"/>
      <c r="C190" s="709"/>
      <c r="D190" s="709"/>
      <c r="E190" s="709"/>
      <c r="F190" s="709"/>
      <c r="G190" s="709"/>
      <c r="H190" s="709"/>
      <c r="I190" s="709"/>
      <c r="J190" s="709"/>
      <c r="K190" s="709"/>
      <c r="L190" s="710"/>
      <c r="M190" s="710"/>
      <c r="N190" s="710"/>
      <c r="O190" s="710"/>
      <c r="P190" s="710"/>
      <c r="Q190" s="710"/>
      <c r="R190" s="710"/>
      <c r="S190" s="710"/>
      <c r="T190" s="760"/>
      <c r="U190" s="760"/>
    </row>
    <row r="191" spans="1:21" ht="18" customHeight="1">
      <c r="A191" s="710"/>
      <c r="B191" s="709" t="s">
        <v>267</v>
      </c>
      <c r="C191" s="709"/>
      <c r="D191" s="1322"/>
      <c r="E191" s="1322"/>
      <c r="F191" s="1323"/>
      <c r="G191" s="1323"/>
      <c r="H191" s="709"/>
      <c r="I191" s="1324" t="s">
        <v>268</v>
      </c>
      <c r="J191" s="1325"/>
      <c r="K191" s="1325"/>
      <c r="L191" s="710"/>
      <c r="M191" s="710"/>
      <c r="N191" s="710"/>
      <c r="O191" s="710"/>
      <c r="P191" s="710"/>
      <c r="Q191" s="710"/>
      <c r="R191" s="710"/>
      <c r="S191" s="710"/>
      <c r="T191" s="760"/>
      <c r="U191" s="760"/>
    </row>
    <row r="193" spans="1:21" ht="18" customHeight="1">
      <c r="A193" s="710"/>
      <c r="B193" s="709" t="s">
        <v>415</v>
      </c>
      <c r="C193" s="709"/>
      <c r="D193" s="1322"/>
      <c r="E193" s="1322"/>
      <c r="F193" s="1323"/>
      <c r="G193" s="1323"/>
      <c r="H193" s="709"/>
      <c r="I193" s="1324" t="s">
        <v>416</v>
      </c>
      <c r="J193" s="1325"/>
      <c r="K193" s="1325"/>
      <c r="L193" s="710"/>
      <c r="M193" s="710"/>
      <c r="N193" s="710"/>
      <c r="O193" s="710"/>
      <c r="P193" s="710"/>
      <c r="Q193" s="710"/>
      <c r="R193" s="710"/>
      <c r="S193" s="710"/>
      <c r="T193" s="760"/>
      <c r="U193" s="760"/>
    </row>
  </sheetData>
  <sheetProtection/>
  <mergeCells count="394">
    <mergeCell ref="I115:M115"/>
    <mergeCell ref="I121:M121"/>
    <mergeCell ref="O115:P115"/>
    <mergeCell ref="R115:S115"/>
    <mergeCell ref="R146:S146"/>
    <mergeCell ref="O121:P121"/>
    <mergeCell ref="R135:S135"/>
    <mergeCell ref="R136:S136"/>
    <mergeCell ref="R124:S124"/>
    <mergeCell ref="R123:S123"/>
    <mergeCell ref="O166:P166"/>
    <mergeCell ref="D189:G189"/>
    <mergeCell ref="I189:K189"/>
    <mergeCell ref="D191:G191"/>
    <mergeCell ref="I191:K191"/>
    <mergeCell ref="A108:B108"/>
    <mergeCell ref="A133:U133"/>
    <mergeCell ref="A147:U147"/>
    <mergeCell ref="A170:U170"/>
    <mergeCell ref="A110:B110"/>
    <mergeCell ref="Q178:S178"/>
    <mergeCell ref="A172:B172"/>
    <mergeCell ref="B174:M174"/>
    <mergeCell ref="A173:B173"/>
    <mergeCell ref="N178:P178"/>
    <mergeCell ref="A171:B171"/>
    <mergeCell ref="B176:M176"/>
    <mergeCell ref="B178:M178"/>
    <mergeCell ref="O176:P176"/>
    <mergeCell ref="O177:P177"/>
    <mergeCell ref="A125:B125"/>
    <mergeCell ref="B177:M177"/>
    <mergeCell ref="B175:M175"/>
    <mergeCell ref="A169:B169"/>
    <mergeCell ref="A122:B122"/>
    <mergeCell ref="A132:B132"/>
    <mergeCell ref="A152:B152"/>
    <mergeCell ref="A134:B134"/>
    <mergeCell ref="A149:B149"/>
    <mergeCell ref="A150:B150"/>
    <mergeCell ref="A58:B58"/>
    <mergeCell ref="A59:B59"/>
    <mergeCell ref="A60:B60"/>
    <mergeCell ref="A123:B123"/>
    <mergeCell ref="A124:B124"/>
    <mergeCell ref="O59:P59"/>
    <mergeCell ref="O60:P60"/>
    <mergeCell ref="A109:B109"/>
    <mergeCell ref="O112:P112"/>
    <mergeCell ref="O113:P113"/>
    <mergeCell ref="O23:P23"/>
    <mergeCell ref="N4:P4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I4:I7"/>
    <mergeCell ref="J5:J7"/>
    <mergeCell ref="H3:H7"/>
    <mergeCell ref="K5:K7"/>
    <mergeCell ref="I3:L3"/>
    <mergeCell ref="X127:AG127"/>
    <mergeCell ref="A127:U127"/>
    <mergeCell ref="A10:U10"/>
    <mergeCell ref="A126:U126"/>
    <mergeCell ref="C4:C7"/>
    <mergeCell ref="A9:U9"/>
    <mergeCell ref="A2:A7"/>
    <mergeCell ref="C2:F3"/>
    <mergeCell ref="M3:M7"/>
    <mergeCell ref="E4:F4"/>
    <mergeCell ref="N179:P179"/>
    <mergeCell ref="Q179:S179"/>
    <mergeCell ref="T179:U179"/>
    <mergeCell ref="A120:U120"/>
    <mergeCell ref="T178:U178"/>
    <mergeCell ref="O5:P5"/>
    <mergeCell ref="L5:L7"/>
    <mergeCell ref="O14:P14"/>
    <mergeCell ref="O15:P15"/>
    <mergeCell ref="O16:P16"/>
    <mergeCell ref="Q4:S4"/>
    <mergeCell ref="R5:S5"/>
    <mergeCell ref="O7:P7"/>
    <mergeCell ref="O8:P8"/>
    <mergeCell ref="R7:S7"/>
    <mergeCell ref="R8:S8"/>
    <mergeCell ref="N6:U6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R20:S2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34:P34"/>
    <mergeCell ref="O165:P165"/>
    <mergeCell ref="O163:P163"/>
    <mergeCell ref="O164:P164"/>
    <mergeCell ref="O20:P20"/>
    <mergeCell ref="O21:P21"/>
    <mergeCell ref="O26:P26"/>
    <mergeCell ref="O27:P27"/>
    <mergeCell ref="O28:P28"/>
    <mergeCell ref="O29:P29"/>
    <mergeCell ref="O30:P30"/>
    <mergeCell ref="O35:P35"/>
    <mergeCell ref="R138:S138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42:P42"/>
    <mergeCell ref="O43:P43"/>
    <mergeCell ref="O44:P44"/>
    <mergeCell ref="R40:S40"/>
    <mergeCell ref="R41:S41"/>
    <mergeCell ref="R42:S42"/>
    <mergeCell ref="R43:S43"/>
    <mergeCell ref="R44:S44"/>
    <mergeCell ref="O36:P36"/>
    <mergeCell ref="O37:P37"/>
    <mergeCell ref="O38:P38"/>
    <mergeCell ref="O39:P39"/>
    <mergeCell ref="O40:P40"/>
    <mergeCell ref="O41:P41"/>
    <mergeCell ref="O45:P45"/>
    <mergeCell ref="O46:P46"/>
    <mergeCell ref="O47:P47"/>
    <mergeCell ref="O48:P48"/>
    <mergeCell ref="O144:P144"/>
    <mergeCell ref="O58:P58"/>
    <mergeCell ref="O128:P128"/>
    <mergeCell ref="O129:P129"/>
    <mergeCell ref="O130:P130"/>
    <mergeCell ref="O116:P116"/>
    <mergeCell ref="R65:S65"/>
    <mergeCell ref="R60:S60"/>
    <mergeCell ref="R47:S47"/>
    <mergeCell ref="R48:S48"/>
    <mergeCell ref="R58:S58"/>
    <mergeCell ref="R59:S59"/>
    <mergeCell ref="R51:S51"/>
    <mergeCell ref="R54:S54"/>
    <mergeCell ref="O62:P62"/>
    <mergeCell ref="O75:P75"/>
    <mergeCell ref="O76:P76"/>
    <mergeCell ref="A61:U61"/>
    <mergeCell ref="O63:P63"/>
    <mergeCell ref="O64:P64"/>
    <mergeCell ref="O65:P65"/>
    <mergeCell ref="R62:S62"/>
    <mergeCell ref="R63:S63"/>
    <mergeCell ref="R64:S64"/>
    <mergeCell ref="O79:P79"/>
    <mergeCell ref="O66:P66"/>
    <mergeCell ref="O67:P67"/>
    <mergeCell ref="O68:P68"/>
    <mergeCell ref="O69:P69"/>
    <mergeCell ref="O77:P77"/>
    <mergeCell ref="R66:S66"/>
    <mergeCell ref="R67:S67"/>
    <mergeCell ref="O78:P78"/>
    <mergeCell ref="O142:P142"/>
    <mergeCell ref="O143:P143"/>
    <mergeCell ref="O70:P70"/>
    <mergeCell ref="O71:P71"/>
    <mergeCell ref="O72:P72"/>
    <mergeCell ref="O73:P73"/>
    <mergeCell ref="O74:P74"/>
    <mergeCell ref="R68:S68"/>
    <mergeCell ref="R69:S69"/>
    <mergeCell ref="R70:S70"/>
    <mergeCell ref="R71:S71"/>
    <mergeCell ref="R72:S72"/>
    <mergeCell ref="R73:S73"/>
    <mergeCell ref="R74:S74"/>
    <mergeCell ref="R112:S112"/>
    <mergeCell ref="R46:S46"/>
    <mergeCell ref="R165:S165"/>
    <mergeCell ref="R163:S163"/>
    <mergeCell ref="R164:S164"/>
    <mergeCell ref="R142:S142"/>
    <mergeCell ref="R143:S143"/>
    <mergeCell ref="R75:S75"/>
    <mergeCell ref="R76:S76"/>
    <mergeCell ref="R77:S77"/>
    <mergeCell ref="R78:S78"/>
    <mergeCell ref="R79:S79"/>
    <mergeCell ref="R80:S80"/>
    <mergeCell ref="R87:S87"/>
    <mergeCell ref="R81:S81"/>
    <mergeCell ref="R82:S82"/>
    <mergeCell ref="R83:S83"/>
    <mergeCell ref="R84:S84"/>
    <mergeCell ref="R85:S85"/>
    <mergeCell ref="O91:P91"/>
    <mergeCell ref="O101:P101"/>
    <mergeCell ref="R125:S125"/>
    <mergeCell ref="R108:S108"/>
    <mergeCell ref="R116:S116"/>
    <mergeCell ref="R109:S109"/>
    <mergeCell ref="R110:S110"/>
    <mergeCell ref="O83:P83"/>
    <mergeCell ref="R113:S113"/>
    <mergeCell ref="O110:P110"/>
    <mergeCell ref="O109:P109"/>
    <mergeCell ref="O123:P123"/>
    <mergeCell ref="O87:P87"/>
    <mergeCell ref="O108:P108"/>
    <mergeCell ref="R88:S88"/>
    <mergeCell ref="O107:P107"/>
    <mergeCell ref="O93:P93"/>
    <mergeCell ref="R129:S129"/>
    <mergeCell ref="R130:S130"/>
    <mergeCell ref="R131:S131"/>
    <mergeCell ref="R132:S132"/>
    <mergeCell ref="O124:P124"/>
    <mergeCell ref="O125:P125"/>
    <mergeCell ref="O52:P52"/>
    <mergeCell ref="O53:P53"/>
    <mergeCell ref="O54:P54"/>
    <mergeCell ref="O104:P104"/>
    <mergeCell ref="O139:P139"/>
    <mergeCell ref="O131:P131"/>
    <mergeCell ref="O132:P132"/>
    <mergeCell ref="O80:P80"/>
    <mergeCell ref="O81:P81"/>
    <mergeCell ref="O82:P82"/>
    <mergeCell ref="R162:S162"/>
    <mergeCell ref="R160:S160"/>
    <mergeCell ref="R150:S150"/>
    <mergeCell ref="R151:S151"/>
    <mergeCell ref="R152:S152"/>
    <mergeCell ref="O161:P161"/>
    <mergeCell ref="R161:S161"/>
    <mergeCell ref="O158:P158"/>
    <mergeCell ref="R158:S158"/>
    <mergeCell ref="O160:P160"/>
    <mergeCell ref="O152:P152"/>
    <mergeCell ref="O94:P94"/>
    <mergeCell ref="R92:S92"/>
    <mergeCell ref="O138:P138"/>
    <mergeCell ref="R157:S157"/>
    <mergeCell ref="O146:P146"/>
    <mergeCell ref="R137:S137"/>
    <mergeCell ref="O84:P84"/>
    <mergeCell ref="O85:P85"/>
    <mergeCell ref="O86:P86"/>
    <mergeCell ref="O95:P95"/>
    <mergeCell ref="O137:P137"/>
    <mergeCell ref="O134:P134"/>
    <mergeCell ref="O92:P92"/>
    <mergeCell ref="O88:P88"/>
    <mergeCell ref="O89:P89"/>
    <mergeCell ref="O90:P90"/>
    <mergeCell ref="O156:P156"/>
    <mergeCell ref="R145:S145"/>
    <mergeCell ref="R104:S104"/>
    <mergeCell ref="O155:P155"/>
    <mergeCell ref="R155:S155"/>
    <mergeCell ref="R156:S156"/>
    <mergeCell ref="R140:S140"/>
    <mergeCell ref="O141:P141"/>
    <mergeCell ref="R141:S141"/>
    <mergeCell ref="O140:P140"/>
    <mergeCell ref="R90:S90"/>
    <mergeCell ref="R91:S91"/>
    <mergeCell ref="R122:S122"/>
    <mergeCell ref="R107:S107"/>
    <mergeCell ref="R98:S98"/>
    <mergeCell ref="O154:P154"/>
    <mergeCell ref="R154:S154"/>
    <mergeCell ref="O98:P98"/>
    <mergeCell ref="R144:S144"/>
    <mergeCell ref="R128:S128"/>
    <mergeCell ref="O153:P153"/>
    <mergeCell ref="R153:S153"/>
    <mergeCell ref="R169:S169"/>
    <mergeCell ref="R53:S53"/>
    <mergeCell ref="R93:S93"/>
    <mergeCell ref="R94:S94"/>
    <mergeCell ref="R95:S95"/>
    <mergeCell ref="A111:U111"/>
    <mergeCell ref="R86:S86"/>
    <mergeCell ref="R101:S101"/>
    <mergeCell ref="A116:B116"/>
    <mergeCell ref="O173:P173"/>
    <mergeCell ref="O174:P174"/>
    <mergeCell ref="O175:P175"/>
    <mergeCell ref="O171:P171"/>
    <mergeCell ref="O172:P172"/>
    <mergeCell ref="A135:B135"/>
    <mergeCell ref="O135:P135"/>
    <mergeCell ref="A136:B136"/>
    <mergeCell ref="A148:B148"/>
    <mergeCell ref="R172:S172"/>
    <mergeCell ref="O122:P122"/>
    <mergeCell ref="R173:S173"/>
    <mergeCell ref="R174:S174"/>
    <mergeCell ref="R175:S175"/>
    <mergeCell ref="O157:P157"/>
    <mergeCell ref="O159:P159"/>
    <mergeCell ref="R159:S159"/>
    <mergeCell ref="O162:P162"/>
    <mergeCell ref="O169:P169"/>
    <mergeCell ref="O49:P49"/>
    <mergeCell ref="R49:S49"/>
    <mergeCell ref="O50:P50"/>
    <mergeCell ref="R50:S50"/>
    <mergeCell ref="O51:P51"/>
    <mergeCell ref="O151:P151"/>
    <mergeCell ref="O145:P145"/>
    <mergeCell ref="O136:P136"/>
    <mergeCell ref="R52:S52"/>
    <mergeCell ref="R89:S89"/>
    <mergeCell ref="O55:P55"/>
    <mergeCell ref="R55:S55"/>
    <mergeCell ref="O57:P57"/>
    <mergeCell ref="R57:S57"/>
    <mergeCell ref="O56:P56"/>
    <mergeCell ref="R56:S56"/>
    <mergeCell ref="O185:P185"/>
    <mergeCell ref="R185:S185"/>
    <mergeCell ref="A151:B151"/>
    <mergeCell ref="R166:S166"/>
    <mergeCell ref="O167:P167"/>
    <mergeCell ref="R167:S167"/>
    <mergeCell ref="O168:P168"/>
    <mergeCell ref="R168:S168"/>
    <mergeCell ref="R176:S176"/>
    <mergeCell ref="R177:S177"/>
    <mergeCell ref="A183:U183"/>
    <mergeCell ref="O184:P184"/>
    <mergeCell ref="R184:S184"/>
    <mergeCell ref="U184:V184"/>
    <mergeCell ref="O148:P148"/>
    <mergeCell ref="R148:S148"/>
    <mergeCell ref="O149:P149"/>
    <mergeCell ref="R149:S149"/>
    <mergeCell ref="O150:P150"/>
    <mergeCell ref="R171:S171"/>
    <mergeCell ref="U186:V186"/>
    <mergeCell ref="O187:P187"/>
    <mergeCell ref="R187:S187"/>
    <mergeCell ref="U187:V187"/>
    <mergeCell ref="U185:V185"/>
    <mergeCell ref="T180:U180"/>
    <mergeCell ref="N180:P180"/>
    <mergeCell ref="Q180:S180"/>
    <mergeCell ref="N182:U182"/>
    <mergeCell ref="N181:U181"/>
    <mergeCell ref="D193:G193"/>
    <mergeCell ref="I193:K193"/>
    <mergeCell ref="O11:P11"/>
    <mergeCell ref="R11:S11"/>
    <mergeCell ref="O12:P12"/>
    <mergeCell ref="R12:S12"/>
    <mergeCell ref="O13:P13"/>
    <mergeCell ref="R13:S13"/>
    <mergeCell ref="O186:P186"/>
    <mergeCell ref="R186:S186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4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1769" t="s">
        <v>214</v>
      </c>
      <c r="B1" s="1769"/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70"/>
      <c r="O1" s="1770"/>
      <c r="P1" s="1770"/>
      <c r="Q1" s="1770"/>
      <c r="R1" s="1770"/>
      <c r="S1" s="1770"/>
      <c r="T1" s="1770"/>
      <c r="U1" s="1770"/>
      <c r="V1" s="1770"/>
    </row>
    <row r="2" spans="1:22" s="13" customFormat="1" ht="15" customHeight="1">
      <c r="A2" s="1771" t="s">
        <v>108</v>
      </c>
      <c r="B2" s="1773" t="s">
        <v>21</v>
      </c>
      <c r="C2" s="1776" t="s">
        <v>236</v>
      </c>
      <c r="D2" s="1777"/>
      <c r="E2" s="1777"/>
      <c r="F2" s="1778"/>
      <c r="G2" s="1782" t="s">
        <v>36</v>
      </c>
      <c r="H2" s="1748" t="s">
        <v>109</v>
      </c>
      <c r="I2" s="1748"/>
      <c r="J2" s="1748"/>
      <c r="K2" s="1748"/>
      <c r="L2" s="1748"/>
      <c r="M2" s="1749"/>
      <c r="N2" s="1751" t="s">
        <v>119</v>
      </c>
      <c r="O2" s="1752"/>
      <c r="P2" s="1752"/>
      <c r="Q2" s="1752"/>
      <c r="R2" s="1752"/>
      <c r="S2" s="1752"/>
      <c r="T2" s="1752"/>
      <c r="U2" s="1752"/>
      <c r="V2" s="1753"/>
    </row>
    <row r="3" spans="1:22" s="13" customFormat="1" ht="15.75" customHeight="1">
      <c r="A3" s="1772"/>
      <c r="B3" s="1774"/>
      <c r="C3" s="1779"/>
      <c r="D3" s="1780"/>
      <c r="E3" s="1780"/>
      <c r="F3" s="1781"/>
      <c r="G3" s="1783"/>
      <c r="H3" s="1739" t="s">
        <v>18</v>
      </c>
      <c r="I3" s="1774" t="s">
        <v>110</v>
      </c>
      <c r="J3" s="1775"/>
      <c r="K3" s="1775"/>
      <c r="L3" s="1775"/>
      <c r="M3" s="1764" t="s">
        <v>19</v>
      </c>
      <c r="N3" s="1754"/>
      <c r="O3" s="1755"/>
      <c r="P3" s="1755"/>
      <c r="Q3" s="1755"/>
      <c r="R3" s="1755"/>
      <c r="S3" s="1755"/>
      <c r="T3" s="1755"/>
      <c r="U3" s="1755"/>
      <c r="V3" s="1756"/>
    </row>
    <row r="4" spans="1:22" s="13" customFormat="1" ht="15.75" customHeight="1">
      <c r="A4" s="1772"/>
      <c r="B4" s="1774"/>
      <c r="C4" s="1738" t="s">
        <v>111</v>
      </c>
      <c r="D4" s="1738" t="s">
        <v>112</v>
      </c>
      <c r="E4" s="1787" t="s">
        <v>113</v>
      </c>
      <c r="F4" s="1788"/>
      <c r="G4" s="1783"/>
      <c r="H4" s="1739"/>
      <c r="I4" s="1767" t="s">
        <v>17</v>
      </c>
      <c r="J4" s="1731" t="s">
        <v>114</v>
      </c>
      <c r="K4" s="1731"/>
      <c r="L4" s="1731"/>
      <c r="M4" s="1765"/>
      <c r="N4" s="1761" t="s">
        <v>231</v>
      </c>
      <c r="O4" s="1750"/>
      <c r="P4" s="1750"/>
      <c r="Q4" s="1750" t="s">
        <v>232</v>
      </c>
      <c r="R4" s="1750"/>
      <c r="S4" s="1750"/>
      <c r="T4" s="1750" t="s">
        <v>20</v>
      </c>
      <c r="U4" s="1750"/>
      <c r="V4" s="1786"/>
    </row>
    <row r="5" spans="1:22" s="13" customFormat="1" ht="15.75">
      <c r="A5" s="1772"/>
      <c r="B5" s="1774"/>
      <c r="C5" s="1739"/>
      <c r="D5" s="1739"/>
      <c r="E5" s="1744" t="s">
        <v>115</v>
      </c>
      <c r="F5" s="1746" t="s">
        <v>116</v>
      </c>
      <c r="G5" s="1784"/>
      <c r="H5" s="1739"/>
      <c r="I5" s="1768"/>
      <c r="J5" s="1738" t="s">
        <v>117</v>
      </c>
      <c r="K5" s="1738" t="s">
        <v>46</v>
      </c>
      <c r="L5" s="1738" t="s">
        <v>118</v>
      </c>
      <c r="M5" s="1766"/>
      <c r="N5" s="227">
        <v>1</v>
      </c>
      <c r="O5" s="1757">
        <v>2</v>
      </c>
      <c r="P5" s="1758"/>
      <c r="Q5" s="14">
        <v>3</v>
      </c>
      <c r="R5" s="1759">
        <v>4</v>
      </c>
      <c r="S5" s="1760"/>
      <c r="T5" s="14">
        <v>5</v>
      </c>
      <c r="U5" s="14" t="s">
        <v>233</v>
      </c>
      <c r="V5" s="228" t="s">
        <v>234</v>
      </c>
    </row>
    <row r="6" spans="1:22" s="13" customFormat="1" ht="15.75">
      <c r="A6" s="1772"/>
      <c r="B6" s="1774"/>
      <c r="C6" s="1739"/>
      <c r="D6" s="1739"/>
      <c r="E6" s="1745"/>
      <c r="F6" s="1746"/>
      <c r="G6" s="1784"/>
      <c r="H6" s="1739"/>
      <c r="I6" s="1768"/>
      <c r="J6" s="1738"/>
      <c r="K6" s="1738"/>
      <c r="L6" s="1738"/>
      <c r="M6" s="1766"/>
      <c r="N6" s="1761" t="s">
        <v>235</v>
      </c>
      <c r="O6" s="1750"/>
      <c r="P6" s="1750"/>
      <c r="Q6" s="1750"/>
      <c r="R6" s="1750"/>
      <c r="S6" s="1750"/>
      <c r="T6" s="1750"/>
      <c r="U6" s="1750"/>
      <c r="V6" s="1786"/>
    </row>
    <row r="7" spans="1:22" s="13" customFormat="1" ht="42" customHeight="1">
      <c r="A7" s="1772"/>
      <c r="B7" s="1775"/>
      <c r="C7" s="1739"/>
      <c r="D7" s="1739"/>
      <c r="E7" s="1745"/>
      <c r="F7" s="1747"/>
      <c r="G7" s="1785"/>
      <c r="H7" s="1739"/>
      <c r="I7" s="1768"/>
      <c r="J7" s="1738"/>
      <c r="K7" s="1738"/>
      <c r="L7" s="1738"/>
      <c r="M7" s="1764"/>
      <c r="N7" s="229"/>
      <c r="O7" s="1762"/>
      <c r="P7" s="1763"/>
      <c r="Q7" s="17"/>
      <c r="R7" s="1729"/>
      <c r="S7" s="1730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1740">
        <v>15</v>
      </c>
      <c r="P8" s="1741"/>
      <c r="Q8" s="232" t="s">
        <v>227</v>
      </c>
      <c r="R8" s="1742" t="s">
        <v>61</v>
      </c>
      <c r="S8" s="1743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1732" t="s">
        <v>74</v>
      </c>
      <c r="B9" s="1733"/>
      <c r="C9" s="1733"/>
      <c r="D9" s="1733"/>
      <c r="E9" s="1733"/>
      <c r="F9" s="1733"/>
      <c r="G9" s="1733"/>
      <c r="H9" s="1733"/>
      <c r="I9" s="1733"/>
      <c r="J9" s="1733"/>
      <c r="K9" s="1733"/>
      <c r="L9" s="1733"/>
      <c r="M9" s="1733"/>
      <c r="N9" s="1733"/>
      <c r="O9" s="1733"/>
      <c r="P9" s="1733"/>
      <c r="Q9" s="1733"/>
      <c r="R9" s="1733"/>
      <c r="S9" s="1733"/>
      <c r="T9" s="1733"/>
      <c r="U9" s="1733"/>
      <c r="V9" s="1734"/>
      <c r="W9" s="18"/>
      <c r="X9" s="18"/>
      <c r="Y9" s="18"/>
      <c r="Z9" s="18"/>
      <c r="AI9" s="25"/>
    </row>
    <row r="10" spans="1:35" s="24" customFormat="1" ht="19.5" customHeight="1" thickBot="1">
      <c r="A10" s="1735" t="s">
        <v>75</v>
      </c>
      <c r="B10" s="1736"/>
      <c r="C10" s="1736"/>
      <c r="D10" s="1736"/>
      <c r="E10" s="1736"/>
      <c r="F10" s="1736"/>
      <c r="G10" s="1736"/>
      <c r="H10" s="1736"/>
      <c r="I10" s="1736"/>
      <c r="J10" s="1736"/>
      <c r="K10" s="1736"/>
      <c r="L10" s="1736"/>
      <c r="M10" s="1736"/>
      <c r="N10" s="1736"/>
      <c r="O10" s="1736"/>
      <c r="P10" s="1736"/>
      <c r="Q10" s="1736"/>
      <c r="R10" s="1736"/>
      <c r="S10" s="1736"/>
      <c r="T10" s="1736"/>
      <c r="U10" s="1736"/>
      <c r="V10" s="1737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1655"/>
      <c r="P11" s="1656"/>
      <c r="Q11" s="239"/>
      <c r="R11" s="1657"/>
      <c r="S11" s="1658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1423"/>
      <c r="P12" s="1424"/>
      <c r="Q12" s="333"/>
      <c r="R12" s="1430"/>
      <c r="S12" s="1431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1423"/>
      <c r="P13" s="1424"/>
      <c r="Q13" s="333"/>
      <c r="R13" s="1430"/>
      <c r="S13" s="1431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1423"/>
      <c r="P14" s="1424"/>
      <c r="Q14" s="28"/>
      <c r="R14" s="1430"/>
      <c r="S14" s="1431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1423"/>
      <c r="P15" s="1424"/>
      <c r="Q15" s="28"/>
      <c r="R15" s="1430"/>
      <c r="S15" s="1431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1423"/>
      <c r="P16" s="1424"/>
      <c r="Q16" s="28"/>
      <c r="R16" s="1430"/>
      <c r="S16" s="1431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1423"/>
      <c r="P17" s="1424"/>
      <c r="Q17" s="28"/>
      <c r="R17" s="1430"/>
      <c r="S17" s="1431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1423"/>
      <c r="P18" s="1424"/>
      <c r="Q18" s="28"/>
      <c r="R18" s="1430"/>
      <c r="S18" s="1431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1423"/>
      <c r="P19" s="1424"/>
      <c r="Q19" s="34"/>
      <c r="R19" s="1430"/>
      <c r="S19" s="1431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1727"/>
      <c r="P20" s="1728"/>
      <c r="Q20" s="523"/>
      <c r="R20" s="1704"/>
      <c r="S20" s="1705"/>
      <c r="T20" s="527"/>
      <c r="U20" s="527"/>
      <c r="V20" s="528"/>
    </row>
    <row r="21" spans="1:22" s="31" customFormat="1" ht="19.5" customHeight="1" thickBot="1">
      <c r="A21" s="1607" t="s">
        <v>72</v>
      </c>
      <c r="B21" s="1608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1709"/>
      <c r="P21" s="1710"/>
      <c r="Q21" s="51"/>
      <c r="R21" s="1686"/>
      <c r="S21" s="1708"/>
      <c r="T21" s="45"/>
      <c r="U21" s="45">
        <v>4</v>
      </c>
      <c r="V21" s="52"/>
    </row>
    <row r="22" spans="1:22" s="31" customFormat="1" ht="19.5" customHeight="1">
      <c r="A22" s="1607" t="s">
        <v>73</v>
      </c>
      <c r="B22" s="1608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1718"/>
      <c r="P22" s="1719"/>
      <c r="Q22" s="51"/>
      <c r="R22" s="1720"/>
      <c r="S22" s="1721"/>
      <c r="T22" s="45"/>
      <c r="U22" s="45"/>
      <c r="V22" s="52"/>
    </row>
    <row r="23" spans="1:22" s="31" customFormat="1" ht="19.5" customHeight="1">
      <c r="A23" s="1722" t="s">
        <v>26</v>
      </c>
      <c r="B23" s="1722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1723"/>
      <c r="P23" s="1724"/>
      <c r="Q23" s="532"/>
      <c r="R23" s="1725"/>
      <c r="S23" s="1726"/>
      <c r="T23" s="127"/>
      <c r="U23" s="127"/>
      <c r="V23" s="535"/>
    </row>
    <row r="24" spans="1:25" s="24" customFormat="1" ht="20.25" thickBot="1">
      <c r="A24" s="1715" t="s">
        <v>77</v>
      </c>
      <c r="B24" s="1716"/>
      <c r="C24" s="1716"/>
      <c r="D24" s="1716"/>
      <c r="E24" s="1716"/>
      <c r="F24" s="1716"/>
      <c r="G24" s="1716"/>
      <c r="H24" s="1716"/>
      <c r="I24" s="1716"/>
      <c r="J24" s="1716"/>
      <c r="K24" s="1716"/>
      <c r="L24" s="1716"/>
      <c r="M24" s="1716"/>
      <c r="N24" s="1716"/>
      <c r="O24" s="1716"/>
      <c r="P24" s="1716"/>
      <c r="Q24" s="1716"/>
      <c r="R24" s="1716"/>
      <c r="S24" s="1716"/>
      <c r="T24" s="1716"/>
      <c r="U24" s="1716"/>
      <c r="V24" s="1717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1655"/>
      <c r="P25" s="1656"/>
      <c r="Q25" s="28"/>
      <c r="R25" s="1657"/>
      <c r="S25" s="1658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1423"/>
      <c r="P26" s="1424"/>
      <c r="Q26" s="28"/>
      <c r="R26" s="1430"/>
      <c r="S26" s="1431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1423"/>
      <c r="P27" s="1424"/>
      <c r="Q27" s="28"/>
      <c r="R27" s="1430"/>
      <c r="S27" s="1431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1423"/>
      <c r="P28" s="1424"/>
      <c r="Q28" s="28"/>
      <c r="R28" s="1430"/>
      <c r="S28" s="1431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1423"/>
      <c r="P29" s="1424"/>
      <c r="Q29" s="28"/>
      <c r="R29" s="1430"/>
      <c r="S29" s="1431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1423"/>
      <c r="P30" s="1424"/>
      <c r="Q30" s="28"/>
      <c r="R30" s="1430"/>
      <c r="S30" s="1431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1423"/>
      <c r="P31" s="1424"/>
      <c r="Q31" s="28"/>
      <c r="R31" s="1430"/>
      <c r="S31" s="1431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1423"/>
      <c r="P32" s="1424"/>
      <c r="Q32" s="28"/>
      <c r="R32" s="1430"/>
      <c r="S32" s="1431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1430" t="s">
        <v>91</v>
      </c>
      <c r="P33" s="1431"/>
      <c r="Q33" s="28"/>
      <c r="R33" s="1430"/>
      <c r="S33" s="1431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1423"/>
      <c r="P34" s="1424"/>
      <c r="Q34" s="28"/>
      <c r="R34" s="1430"/>
      <c r="S34" s="1431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1423"/>
      <c r="P35" s="1424"/>
      <c r="Q35" s="28"/>
      <c r="R35" s="1430"/>
      <c r="S35" s="1431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1423"/>
      <c r="P36" s="1424"/>
      <c r="Q36" s="28"/>
      <c r="R36" s="1430"/>
      <c r="S36" s="1431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1423"/>
      <c r="P37" s="1424"/>
      <c r="Q37" s="34"/>
      <c r="R37" s="1430"/>
      <c r="S37" s="1431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1713" t="s">
        <v>88</v>
      </c>
      <c r="P38" s="1714"/>
      <c r="Q38" s="34"/>
      <c r="R38" s="1430"/>
      <c r="S38" s="1431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1668"/>
      <c r="P39" s="1669"/>
      <c r="Q39" s="34"/>
      <c r="R39" s="1430"/>
      <c r="S39" s="1431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1330"/>
      <c r="P40" s="1331"/>
      <c r="Q40" s="34"/>
      <c r="R40" s="1430"/>
      <c r="S40" s="1431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1332" t="s">
        <v>94</v>
      </c>
      <c r="P41" s="1333"/>
      <c r="Q41" s="34"/>
      <c r="R41" s="1430"/>
      <c r="S41" s="1431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1423"/>
      <c r="P42" s="1424"/>
      <c r="Q42" s="36"/>
      <c r="R42" s="1430"/>
      <c r="S42" s="1431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1423"/>
      <c r="P43" s="1424"/>
      <c r="Q43" s="36"/>
      <c r="R43" s="1430"/>
      <c r="S43" s="1431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1423"/>
      <c r="P44" s="1424"/>
      <c r="Q44" s="36"/>
      <c r="R44" s="1430"/>
      <c r="S44" s="1431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1423"/>
      <c r="P45" s="1424"/>
      <c r="Q45" s="36"/>
      <c r="R45" s="1430"/>
      <c r="S45" s="1431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670" t="s">
        <v>243</v>
      </c>
      <c r="P46" s="1671"/>
      <c r="Q46" s="36"/>
      <c r="R46" s="1430"/>
      <c r="S46" s="1431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711"/>
      <c r="P47" s="1712"/>
      <c r="Q47" s="28"/>
      <c r="R47" s="1430"/>
      <c r="S47" s="1431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711"/>
      <c r="P48" s="1712"/>
      <c r="Q48" s="28"/>
      <c r="R48" s="1430"/>
      <c r="S48" s="1431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711"/>
      <c r="P49" s="1712"/>
      <c r="Q49" s="28"/>
      <c r="R49" s="1430"/>
      <c r="S49" s="1431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711"/>
      <c r="P50" s="1712"/>
      <c r="Q50" s="28"/>
      <c r="R50" s="1430"/>
      <c r="S50" s="1431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711"/>
      <c r="P51" s="1712"/>
      <c r="Q51" s="28"/>
      <c r="R51" s="1430"/>
      <c r="S51" s="1431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1704" t="s">
        <v>91</v>
      </c>
      <c r="P52" s="1705"/>
      <c r="Q52" s="28"/>
      <c r="R52" s="1430"/>
      <c r="S52" s="1431"/>
      <c r="T52" s="28"/>
      <c r="U52" s="28"/>
      <c r="V52" s="264"/>
    </row>
    <row r="53" spans="1:23" s="31" customFormat="1" ht="20.25" customHeight="1" thickBot="1">
      <c r="A53" s="1607" t="s">
        <v>72</v>
      </c>
      <c r="B53" s="1608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706" t="s">
        <v>245</v>
      </c>
      <c r="P53" s="1707"/>
      <c r="Q53" s="51"/>
      <c r="R53" s="1686"/>
      <c r="S53" s="1708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613" t="s">
        <v>73</v>
      </c>
      <c r="B54" s="1614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1709"/>
      <c r="P54" s="1710"/>
      <c r="Q54" s="57"/>
      <c r="R54" s="1686"/>
      <c r="S54" s="1708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641" t="s">
        <v>26</v>
      </c>
      <c r="B55" s="1642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689"/>
      <c r="P55" s="1690"/>
      <c r="Q55" s="93"/>
      <c r="R55" s="1689"/>
      <c r="S55" s="1690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697" t="s">
        <v>76</v>
      </c>
      <c r="B56" s="1698"/>
      <c r="C56" s="1698"/>
      <c r="D56" s="1698"/>
      <c r="E56" s="1698"/>
      <c r="F56" s="1698"/>
      <c r="G56" s="1698"/>
      <c r="H56" s="1698"/>
      <c r="I56" s="1698"/>
      <c r="J56" s="1698"/>
      <c r="K56" s="1698"/>
      <c r="L56" s="1698"/>
      <c r="M56" s="1698"/>
      <c r="N56" s="1698"/>
      <c r="O56" s="1698"/>
      <c r="P56" s="1698"/>
      <c r="Q56" s="1698"/>
      <c r="R56" s="1698"/>
      <c r="S56" s="1698"/>
      <c r="T56" s="1698"/>
      <c r="U56" s="1698"/>
      <c r="V56" s="1699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700"/>
      <c r="P57" s="1701"/>
      <c r="Q57" s="272"/>
      <c r="R57" s="1702"/>
      <c r="S57" s="1703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693"/>
      <c r="P58" s="1694"/>
      <c r="Q58" s="81"/>
      <c r="R58" s="1695"/>
      <c r="S58" s="1696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693"/>
      <c r="P59" s="1694"/>
      <c r="Q59" s="40"/>
      <c r="R59" s="1336" t="s">
        <v>92</v>
      </c>
      <c r="S59" s="1337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693"/>
      <c r="P60" s="1694"/>
      <c r="Q60" s="36"/>
      <c r="R60" s="1434"/>
      <c r="S60" s="1435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693"/>
      <c r="P61" s="1694"/>
      <c r="Q61" s="36"/>
      <c r="R61" s="1434"/>
      <c r="S61" s="1435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693"/>
      <c r="P62" s="1694"/>
      <c r="Q62" s="28"/>
      <c r="R62" s="1434"/>
      <c r="S62" s="1435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1430" t="s">
        <v>87</v>
      </c>
      <c r="P63" s="1431"/>
      <c r="Q63" s="28"/>
      <c r="R63" s="1434"/>
      <c r="S63" s="1435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1423"/>
      <c r="P64" s="1424"/>
      <c r="Q64" s="28" t="s">
        <v>94</v>
      </c>
      <c r="R64" s="1434"/>
      <c r="S64" s="1435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1423"/>
      <c r="P65" s="1424"/>
      <c r="Q65" s="28" t="s">
        <v>87</v>
      </c>
      <c r="R65" s="1434"/>
      <c r="S65" s="1435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1423"/>
      <c r="P66" s="1424"/>
      <c r="Q66" s="28"/>
      <c r="R66" s="1434"/>
      <c r="S66" s="1435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1423"/>
      <c r="P67" s="1424"/>
      <c r="Q67" s="28"/>
      <c r="R67" s="1434"/>
      <c r="S67" s="1435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1423"/>
      <c r="P68" s="1424"/>
      <c r="Q68" s="36"/>
      <c r="R68" s="1434"/>
      <c r="S68" s="1435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1423"/>
      <c r="P69" s="1424"/>
      <c r="Q69" s="28"/>
      <c r="R69" s="1434"/>
      <c r="S69" s="1435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1423"/>
      <c r="P70" s="1424"/>
      <c r="Q70" s="28"/>
      <c r="R70" s="1434"/>
      <c r="S70" s="1435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1423"/>
      <c r="P71" s="1424"/>
      <c r="Q71" s="28"/>
      <c r="R71" s="1434"/>
      <c r="S71" s="1435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1423"/>
      <c r="P72" s="1424"/>
      <c r="Q72" s="28"/>
      <c r="R72" s="1434"/>
      <c r="S72" s="1435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1423"/>
      <c r="P73" s="1424"/>
      <c r="Q73" s="28"/>
      <c r="R73" s="1434"/>
      <c r="S73" s="1435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1423"/>
      <c r="P74" s="1424"/>
      <c r="Q74" s="28" t="s">
        <v>94</v>
      </c>
      <c r="R74" s="1434"/>
      <c r="S74" s="1435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1423"/>
      <c r="P75" s="1424"/>
      <c r="Q75" s="80"/>
      <c r="R75" s="1434"/>
      <c r="S75" s="1435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1423"/>
      <c r="P76" s="1424"/>
      <c r="Q76" s="80"/>
      <c r="R76" s="1434"/>
      <c r="S76" s="1435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1423"/>
      <c r="P77" s="1424"/>
      <c r="Q77" s="80"/>
      <c r="R77" s="1434"/>
      <c r="S77" s="1435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1423"/>
      <c r="P78" s="1424"/>
      <c r="Q78" s="80"/>
      <c r="R78" s="1434"/>
      <c r="S78" s="1435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1423"/>
      <c r="P79" s="1424"/>
      <c r="Q79" s="80"/>
      <c r="R79" s="1434"/>
      <c r="S79" s="1435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1423"/>
      <c r="P80" s="1424"/>
      <c r="Q80" s="28"/>
      <c r="R80" s="1434"/>
      <c r="S80" s="1435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1423"/>
      <c r="P81" s="1424"/>
      <c r="Q81" s="28"/>
      <c r="R81" s="1434"/>
      <c r="S81" s="1435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1423"/>
      <c r="P82" s="1424"/>
      <c r="Q82" s="28"/>
      <c r="R82" s="1434"/>
      <c r="S82" s="1435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1423"/>
      <c r="P83" s="1424"/>
      <c r="Q83" s="28"/>
      <c r="R83" s="1434"/>
      <c r="S83" s="1435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1423"/>
      <c r="P84" s="1424"/>
      <c r="Q84" s="28"/>
      <c r="R84" s="1434"/>
      <c r="S84" s="1435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1423"/>
      <c r="P85" s="1424"/>
      <c r="Q85" s="28"/>
      <c r="R85" s="1434"/>
      <c r="S85" s="1435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1423"/>
      <c r="P86" s="1424"/>
      <c r="Q86" s="28"/>
      <c r="R86" s="1434"/>
      <c r="S86" s="1435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1423"/>
      <c r="P87" s="1424"/>
      <c r="Q87" s="28"/>
      <c r="R87" s="1434"/>
      <c r="S87" s="1435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1423"/>
      <c r="P88" s="1424"/>
      <c r="Q88" s="28" t="s">
        <v>94</v>
      </c>
      <c r="R88" s="1434"/>
      <c r="S88" s="1435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1423"/>
      <c r="P89" s="1424"/>
      <c r="Q89" s="28"/>
      <c r="R89" s="1430" t="s">
        <v>94</v>
      </c>
      <c r="S89" s="1431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1423"/>
      <c r="P90" s="1424"/>
      <c r="Q90" s="28"/>
      <c r="R90" s="1430" t="s">
        <v>87</v>
      </c>
      <c r="S90" s="1431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1423"/>
      <c r="P91" s="1424"/>
      <c r="Q91" s="28"/>
      <c r="R91" s="1430"/>
      <c r="S91" s="1431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1423"/>
      <c r="P92" s="1424"/>
      <c r="Q92" s="28"/>
      <c r="R92" s="1430"/>
      <c r="S92" s="1431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1423"/>
      <c r="P93" s="1424"/>
      <c r="Q93" s="28"/>
      <c r="R93" s="1430"/>
      <c r="S93" s="1431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1423"/>
      <c r="P94" s="1424"/>
      <c r="Q94" s="28" t="s">
        <v>88</v>
      </c>
      <c r="R94" s="1430"/>
      <c r="S94" s="1431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1423"/>
      <c r="P95" s="1424"/>
      <c r="Q95" s="41" t="s">
        <v>87</v>
      </c>
      <c r="R95" s="1430"/>
      <c r="S95" s="1431"/>
      <c r="T95" s="139"/>
      <c r="U95" s="139"/>
      <c r="V95" s="290"/>
    </row>
    <row r="96" spans="1:24" s="66" customFormat="1" ht="18.75" customHeight="1" thickBot="1">
      <c r="A96" s="1613" t="s">
        <v>72</v>
      </c>
      <c r="B96" s="1614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639" t="s">
        <v>87</v>
      </c>
      <c r="P96" s="1640"/>
      <c r="Q96" s="543" t="s">
        <v>246</v>
      </c>
      <c r="R96" s="1691" t="s">
        <v>247</v>
      </c>
      <c r="S96" s="1692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1607" t="s">
        <v>73</v>
      </c>
      <c r="B97" s="1608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689"/>
      <c r="P97" s="1690"/>
      <c r="Q97" s="210"/>
      <c r="R97" s="1689"/>
      <c r="S97" s="1690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641" t="s">
        <v>26</v>
      </c>
      <c r="B98" s="1642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689"/>
      <c r="P98" s="1690"/>
      <c r="Q98" s="93"/>
      <c r="R98" s="1689"/>
      <c r="S98" s="1690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685" t="s">
        <v>78</v>
      </c>
      <c r="B99" s="1686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645"/>
      <c r="P99" s="1646"/>
      <c r="Q99" s="110"/>
      <c r="R99" s="1647"/>
      <c r="S99" s="1648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687" t="s">
        <v>42</v>
      </c>
      <c r="B100" s="1688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629"/>
      <c r="P100" s="1630"/>
      <c r="Q100" s="116"/>
      <c r="R100" s="1631"/>
      <c r="S100" s="1632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594" t="s">
        <v>79</v>
      </c>
      <c r="B101" s="1595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629"/>
      <c r="P101" s="1630"/>
      <c r="Q101" s="120"/>
      <c r="R101" s="1631"/>
      <c r="S101" s="1632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682" t="s">
        <v>175</v>
      </c>
      <c r="B102" s="1683"/>
      <c r="C102" s="1683"/>
      <c r="D102" s="1683"/>
      <c r="E102" s="1683"/>
      <c r="F102" s="1683"/>
      <c r="G102" s="1683"/>
      <c r="H102" s="1683"/>
      <c r="I102" s="1683"/>
      <c r="J102" s="1683"/>
      <c r="K102" s="1683"/>
      <c r="L102" s="1683"/>
      <c r="M102" s="1683"/>
      <c r="N102" s="1683"/>
      <c r="O102" s="1683"/>
      <c r="P102" s="1683"/>
      <c r="Q102" s="1683"/>
      <c r="R102" s="1683"/>
      <c r="S102" s="1683"/>
      <c r="T102" s="1683"/>
      <c r="U102" s="1683"/>
      <c r="V102" s="1683"/>
      <c r="W102" s="113"/>
      <c r="X102" s="113"/>
      <c r="Y102" s="113"/>
    </row>
    <row r="103" spans="1:34" s="22" customFormat="1" ht="22.5" customHeight="1" thickBot="1">
      <c r="A103" s="1653" t="s">
        <v>176</v>
      </c>
      <c r="B103" s="1654"/>
      <c r="C103" s="1654"/>
      <c r="D103" s="1654"/>
      <c r="E103" s="1654"/>
      <c r="F103" s="1654"/>
      <c r="G103" s="1654"/>
      <c r="H103" s="1654"/>
      <c r="I103" s="1654"/>
      <c r="J103" s="1654"/>
      <c r="K103" s="1654"/>
      <c r="L103" s="1654"/>
      <c r="M103" s="1654"/>
      <c r="N103" s="1654"/>
      <c r="O103" s="1654"/>
      <c r="P103" s="1654"/>
      <c r="Q103" s="1654"/>
      <c r="R103" s="1654"/>
      <c r="S103" s="1654"/>
      <c r="T103" s="1654"/>
      <c r="U103" s="1654"/>
      <c r="V103" s="1684"/>
      <c r="W103" s="19">
        <f>G98+G55+G23</f>
        <v>140.5</v>
      </c>
      <c r="X103" s="20"/>
      <c r="Y103" s="1479"/>
      <c r="Z103" s="1479"/>
      <c r="AA103" s="1479"/>
      <c r="AB103" s="1479"/>
      <c r="AC103" s="1479"/>
      <c r="AD103" s="1479"/>
      <c r="AE103" s="1479"/>
      <c r="AF103" s="1479"/>
      <c r="AG103" s="1479"/>
      <c r="AH103" s="1479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680"/>
      <c r="P104" s="1681"/>
      <c r="Q104" s="377"/>
      <c r="R104" s="1680"/>
      <c r="S104" s="1681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674"/>
      <c r="P105" s="1675"/>
      <c r="Q105" s="371"/>
      <c r="R105" s="1674"/>
      <c r="S105" s="1675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674"/>
      <c r="P106" s="1675"/>
      <c r="Q106" s="371"/>
      <c r="R106" s="1674"/>
      <c r="S106" s="1675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674"/>
      <c r="P107" s="1675"/>
      <c r="Q107" s="387"/>
      <c r="R107" s="1674"/>
      <c r="S107" s="1675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676"/>
      <c r="B108" s="1640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677"/>
      <c r="P108" s="1678"/>
      <c r="Q108" s="328"/>
      <c r="R108" s="1677"/>
      <c r="S108" s="1678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679" t="s">
        <v>178</v>
      </c>
      <c r="B109" s="1479"/>
      <c r="C109" s="1479"/>
      <c r="D109" s="1479"/>
      <c r="E109" s="1479"/>
      <c r="F109" s="1479"/>
      <c r="G109" s="1479"/>
      <c r="H109" s="1479"/>
      <c r="I109" s="1479"/>
      <c r="J109" s="1479"/>
      <c r="K109" s="1479"/>
      <c r="L109" s="1479"/>
      <c r="M109" s="1479"/>
      <c r="N109" s="1479"/>
      <c r="O109" s="1479"/>
      <c r="P109" s="1479"/>
      <c r="Q109" s="1479"/>
      <c r="R109" s="1479"/>
      <c r="S109" s="1479"/>
      <c r="T109" s="1479"/>
      <c r="U109" s="1479"/>
      <c r="V109" s="1479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672"/>
      <c r="P110" s="1673"/>
      <c r="Q110" s="302"/>
      <c r="R110" s="1328"/>
      <c r="S110" s="1329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1668"/>
      <c r="P111" s="1669"/>
      <c r="Q111" s="353"/>
      <c r="R111" s="1332"/>
      <c r="S111" s="1333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1668"/>
      <c r="P112" s="1669"/>
      <c r="Q112" s="34"/>
      <c r="R112" s="1332"/>
      <c r="S112" s="1333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1668"/>
      <c r="P113" s="1669"/>
      <c r="Q113" s="344"/>
      <c r="R113" s="1670" t="s">
        <v>94</v>
      </c>
      <c r="S113" s="1671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1668"/>
      <c r="P114" s="1669"/>
      <c r="Q114" s="361"/>
      <c r="R114" s="1661"/>
      <c r="S114" s="1662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1668"/>
      <c r="P115" s="1669"/>
      <c r="Q115" s="361"/>
      <c r="R115" s="1661"/>
      <c r="S115" s="1662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659" t="s">
        <v>211</v>
      </c>
      <c r="P116" s="1660"/>
      <c r="Q116" s="180"/>
      <c r="R116" s="1661"/>
      <c r="S116" s="1662"/>
      <c r="T116" s="41"/>
      <c r="U116" s="41"/>
      <c r="V116" s="305"/>
    </row>
    <row r="117" spans="1:22" s="66" customFormat="1" ht="19.5" customHeight="1" thickBot="1">
      <c r="A117" s="1649" t="s">
        <v>174</v>
      </c>
      <c r="B117" s="1663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664"/>
      <c r="P117" s="1665"/>
      <c r="Q117" s="395"/>
      <c r="R117" s="1666"/>
      <c r="S117" s="1667"/>
      <c r="T117" s="104"/>
      <c r="U117" s="104"/>
      <c r="V117" s="396"/>
    </row>
    <row r="118" spans="1:22" s="66" customFormat="1" ht="19.5" customHeight="1" thickBot="1">
      <c r="A118" s="1641" t="s">
        <v>72</v>
      </c>
      <c r="B118" s="1642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639" t="s">
        <v>211</v>
      </c>
      <c r="P118" s="1640"/>
      <c r="Q118" s="93"/>
      <c r="R118" s="1639" t="s">
        <v>94</v>
      </c>
      <c r="S118" s="1640"/>
      <c r="T118" s="58" t="s">
        <v>87</v>
      </c>
      <c r="U118" s="58"/>
      <c r="V118" s="94"/>
    </row>
    <row r="119" spans="1:22" s="66" customFormat="1" ht="19.5" customHeight="1" thickBot="1">
      <c r="A119" s="1641" t="s">
        <v>26</v>
      </c>
      <c r="B119" s="1642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653" t="s">
        <v>179</v>
      </c>
      <c r="B120" s="1654"/>
      <c r="C120" s="1654"/>
      <c r="D120" s="1654"/>
      <c r="E120" s="1654"/>
      <c r="F120" s="1654"/>
      <c r="G120" s="1654"/>
      <c r="H120" s="1654"/>
      <c r="I120" s="1654"/>
      <c r="J120" s="1654"/>
      <c r="K120" s="1654"/>
      <c r="L120" s="1654"/>
      <c r="M120" s="1654"/>
      <c r="N120" s="1654"/>
      <c r="O120" s="1654"/>
      <c r="P120" s="1654"/>
      <c r="Q120" s="1654"/>
      <c r="R120" s="1654"/>
      <c r="S120" s="1654"/>
      <c r="T120" s="1654"/>
      <c r="U120" s="1654"/>
      <c r="V120" s="1654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1655"/>
      <c r="P121" s="1656"/>
      <c r="Q121" s="239"/>
      <c r="R121" s="1657"/>
      <c r="S121" s="1658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1358"/>
      <c r="P122" s="1359"/>
      <c r="Q122" s="40"/>
      <c r="R122" s="1393"/>
      <c r="S122" s="1394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1358"/>
      <c r="P123" s="1359"/>
      <c r="Q123" s="40"/>
      <c r="R123" s="1393"/>
      <c r="S123" s="1394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1358"/>
      <c r="P124" s="1359"/>
      <c r="Q124" s="40"/>
      <c r="R124" s="1393"/>
      <c r="S124" s="1394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1358"/>
      <c r="P125" s="1359"/>
      <c r="Q125" s="40"/>
      <c r="R125" s="1336"/>
      <c r="S125" s="1337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1358"/>
      <c r="P126" s="1359"/>
      <c r="Q126" s="40"/>
      <c r="R126" s="1393"/>
      <c r="S126" s="1394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1358"/>
      <c r="P127" s="1359"/>
      <c r="Q127" s="28"/>
      <c r="R127" s="1393"/>
      <c r="S127" s="1394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1358"/>
      <c r="P128" s="1359"/>
      <c r="Q128" s="36"/>
      <c r="R128" s="1393"/>
      <c r="S128" s="1394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1358"/>
      <c r="P129" s="1359"/>
      <c r="Q129" s="28"/>
      <c r="R129" s="1393"/>
      <c r="S129" s="1394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1358"/>
      <c r="P130" s="1359"/>
      <c r="Q130" s="28" t="s">
        <v>88</v>
      </c>
      <c r="R130" s="1393"/>
      <c r="S130" s="1394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1358"/>
      <c r="P131" s="1359"/>
      <c r="Q131" s="28" t="s">
        <v>87</v>
      </c>
      <c r="R131" s="1393"/>
      <c r="S131" s="1394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1358"/>
      <c r="P132" s="1359"/>
      <c r="Q132" s="36"/>
      <c r="R132" s="1393"/>
      <c r="S132" s="1394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1358"/>
      <c r="P133" s="1359"/>
      <c r="Q133" s="28"/>
      <c r="R133" s="1393"/>
      <c r="S133" s="1394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1358"/>
      <c r="P134" s="1359"/>
      <c r="Q134" s="28"/>
      <c r="R134" s="1430" t="s">
        <v>88</v>
      </c>
      <c r="S134" s="1431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1358"/>
      <c r="P135" s="1359"/>
      <c r="Q135" s="28"/>
      <c r="R135" s="1430"/>
      <c r="S135" s="1431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1358"/>
      <c r="P136" s="1359"/>
      <c r="Q136" s="83"/>
      <c r="R136" s="1336"/>
      <c r="S136" s="1337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1358"/>
      <c r="P137" s="1359"/>
      <c r="Q137" s="28"/>
      <c r="R137" s="1430"/>
      <c r="S137" s="1431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1358"/>
      <c r="P138" s="1359"/>
      <c r="Q138" s="28"/>
      <c r="R138" s="1430"/>
      <c r="S138" s="1431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1358"/>
      <c r="P139" s="1359"/>
      <c r="Q139" s="36"/>
      <c r="R139" s="1430"/>
      <c r="S139" s="1431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1358"/>
      <c r="P140" s="1359"/>
      <c r="Q140" s="28"/>
      <c r="R140" s="1430"/>
      <c r="S140" s="1431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1358"/>
      <c r="P141" s="1359"/>
      <c r="Q141" s="28"/>
      <c r="R141" s="1430" t="s">
        <v>94</v>
      </c>
      <c r="S141" s="1431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1358"/>
      <c r="P142" s="1359"/>
      <c r="Q142" s="28"/>
      <c r="R142" s="1430"/>
      <c r="S142" s="1431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1358"/>
      <c r="P143" s="1359"/>
      <c r="Q143" s="28"/>
      <c r="R143" s="1430"/>
      <c r="S143" s="1431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1358"/>
      <c r="P144" s="1359"/>
      <c r="Q144" s="28"/>
      <c r="R144" s="1430"/>
      <c r="S144" s="1431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1358"/>
      <c r="P145" s="1359"/>
      <c r="Q145" s="28"/>
      <c r="R145" s="1430"/>
      <c r="S145" s="1431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1358"/>
      <c r="P146" s="1359"/>
      <c r="Q146" s="28"/>
      <c r="R146" s="1430"/>
      <c r="S146" s="1431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1358"/>
      <c r="P147" s="1359"/>
      <c r="Q147" s="28"/>
      <c r="R147" s="1430"/>
      <c r="S147" s="1431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1358"/>
      <c r="P148" s="1359"/>
      <c r="Q148" s="124"/>
      <c r="R148" s="1430"/>
      <c r="S148" s="1431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1358"/>
      <c r="P149" s="1359"/>
      <c r="Q149" s="124"/>
      <c r="R149" s="1430"/>
      <c r="S149" s="1431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1358"/>
      <c r="P150" s="1359"/>
      <c r="Q150" s="124"/>
      <c r="R150" s="1430"/>
      <c r="S150" s="1431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1358"/>
      <c r="P151" s="1359"/>
      <c r="Q151" s="412"/>
      <c r="R151" s="1430"/>
      <c r="S151" s="1431"/>
      <c r="T151" s="413"/>
      <c r="U151" s="414" t="s">
        <v>87</v>
      </c>
      <c r="V151" s="415"/>
    </row>
    <row r="152" spans="1:25" s="66" customFormat="1" ht="22.5" customHeight="1" thickBot="1">
      <c r="A152" s="1649" t="s">
        <v>42</v>
      </c>
      <c r="B152" s="1650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637"/>
      <c r="P152" s="1638"/>
      <c r="Q152" s="104"/>
      <c r="R152" s="1651"/>
      <c r="S152" s="1652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635" t="s">
        <v>72</v>
      </c>
      <c r="B153" s="1636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637"/>
      <c r="P153" s="1638"/>
      <c r="Q153" s="485" t="s">
        <v>209</v>
      </c>
      <c r="R153" s="1639" t="s">
        <v>215</v>
      </c>
      <c r="S153" s="1640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641" t="s">
        <v>26</v>
      </c>
      <c r="B154" s="1642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643" t="s">
        <v>85</v>
      </c>
      <c r="B155" s="1644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645"/>
      <c r="P155" s="1646"/>
      <c r="Q155" s="110"/>
      <c r="R155" s="1647"/>
      <c r="S155" s="1648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627" t="s">
        <v>42</v>
      </c>
      <c r="B156" s="1628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629"/>
      <c r="P156" s="1630"/>
      <c r="Q156" s="116"/>
      <c r="R156" s="1631"/>
      <c r="S156" s="1632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633" t="s">
        <v>79</v>
      </c>
      <c r="B157" s="1634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629"/>
      <c r="P157" s="1630"/>
      <c r="Q157" s="120"/>
      <c r="R157" s="1631"/>
      <c r="S157" s="1632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615" t="s">
        <v>253</v>
      </c>
      <c r="B158" s="1616"/>
      <c r="C158" s="1616"/>
      <c r="D158" s="1616"/>
      <c r="E158" s="1616"/>
      <c r="F158" s="1616"/>
      <c r="G158" s="1616"/>
      <c r="H158" s="1616"/>
      <c r="I158" s="1616"/>
      <c r="J158" s="1616"/>
      <c r="K158" s="1616"/>
      <c r="L158" s="1616"/>
      <c r="M158" s="1616"/>
      <c r="N158" s="1616"/>
      <c r="O158" s="1616"/>
      <c r="P158" s="1616"/>
      <c r="Q158" s="1616"/>
      <c r="R158" s="1616"/>
      <c r="S158" s="1616"/>
      <c r="T158" s="1616"/>
      <c r="U158" s="1616"/>
      <c r="V158" s="1617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618" t="s">
        <v>257</v>
      </c>
      <c r="B161" s="1618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615" t="s">
        <v>252</v>
      </c>
      <c r="B165" s="1616"/>
      <c r="C165" s="1616"/>
      <c r="D165" s="1616"/>
      <c r="E165" s="1616"/>
      <c r="F165" s="1616"/>
      <c r="G165" s="1616"/>
      <c r="H165" s="1616"/>
      <c r="I165" s="1616"/>
      <c r="J165" s="1616"/>
      <c r="K165" s="1616"/>
      <c r="L165" s="1616"/>
      <c r="M165" s="1616"/>
      <c r="N165" s="1616"/>
      <c r="O165" s="1616"/>
      <c r="P165" s="1616"/>
      <c r="Q165" s="1616"/>
      <c r="R165" s="1616"/>
      <c r="S165" s="1616"/>
      <c r="T165" s="1616"/>
      <c r="U165" s="1616"/>
      <c r="V165" s="1617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619" t="s">
        <v>69</v>
      </c>
      <c r="J166" s="1620"/>
      <c r="K166" s="1620"/>
      <c r="L166" s="1620"/>
      <c r="M166" s="1620"/>
      <c r="N166" s="1620"/>
      <c r="O166" s="1620"/>
      <c r="P166" s="1620"/>
      <c r="Q166" s="1620"/>
      <c r="R166" s="1620"/>
      <c r="S166" s="1620"/>
      <c r="T166" s="1620"/>
      <c r="U166" s="1620"/>
      <c r="V166" s="1621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622" t="s">
        <v>70</v>
      </c>
      <c r="J167" s="1623"/>
      <c r="K167" s="1623"/>
      <c r="L167" s="1623"/>
      <c r="M167" s="1623"/>
      <c r="N167" s="1623"/>
      <c r="O167" s="1623"/>
      <c r="P167" s="1623"/>
      <c r="Q167" s="1623"/>
      <c r="R167" s="1623"/>
      <c r="S167" s="1623"/>
      <c r="T167" s="1623"/>
      <c r="U167" s="1623"/>
      <c r="V167" s="1624"/>
      <c r="X167" s="66">
        <v>12</v>
      </c>
    </row>
    <row r="168" spans="1:24" s="66" customFormat="1" ht="19.5" customHeight="1" thickBot="1">
      <c r="A168" s="1625" t="s">
        <v>258</v>
      </c>
      <c r="B168" s="1626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609"/>
      <c r="P168" s="1610"/>
      <c r="Q168" s="54"/>
      <c r="R168" s="1611"/>
      <c r="S168" s="1612"/>
      <c r="T168" s="105"/>
      <c r="U168" s="105"/>
      <c r="V168" s="106"/>
      <c r="X168" s="66">
        <v>56</v>
      </c>
    </row>
    <row r="169" spans="1:25" s="114" customFormat="1" ht="19.5" customHeight="1" thickBot="1">
      <c r="A169" s="1605" t="s">
        <v>80</v>
      </c>
      <c r="B169" s="1606"/>
      <c r="C169" s="1606"/>
      <c r="D169" s="1606"/>
      <c r="E169" s="1606"/>
      <c r="F169" s="1606"/>
      <c r="G169" s="1606"/>
      <c r="H169" s="1606"/>
      <c r="I169" s="1606"/>
      <c r="J169" s="1606"/>
      <c r="K169" s="1606"/>
      <c r="L169" s="1606"/>
      <c r="M169" s="1606"/>
      <c r="N169" s="1606"/>
      <c r="O169" s="1606"/>
      <c r="P169" s="1606"/>
      <c r="Q169" s="1606"/>
      <c r="R169" s="1606"/>
      <c r="S169" s="1606"/>
      <c r="T169" s="1606"/>
      <c r="U169" s="1606"/>
      <c r="V169" s="1606"/>
      <c r="X169" s="114">
        <v>12</v>
      </c>
      <c r="Y169" s="113">
        <f>Z169:Z174</f>
        <v>0</v>
      </c>
    </row>
    <row r="170" spans="1:25" s="66" customFormat="1" ht="19.5" customHeight="1" thickBot="1">
      <c r="A170" s="1607" t="s">
        <v>72</v>
      </c>
      <c r="B170" s="1608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609"/>
      <c r="P170" s="1610"/>
      <c r="Q170" s="46"/>
      <c r="R170" s="1611"/>
      <c r="S170" s="1612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613" t="s">
        <v>73</v>
      </c>
      <c r="B171" s="1614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609"/>
      <c r="P171" s="1610"/>
      <c r="Q171" s="54"/>
      <c r="R171" s="1611"/>
      <c r="S171" s="1612"/>
      <c r="T171" s="105"/>
      <c r="U171" s="105"/>
      <c r="V171" s="106"/>
      <c r="Y171" s="113"/>
    </row>
    <row r="172" spans="1:24" s="66" customFormat="1" ht="19.5" customHeight="1" thickBot="1">
      <c r="A172" s="1594" t="s">
        <v>26</v>
      </c>
      <c r="B172" s="1595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596" t="s">
        <v>22</v>
      </c>
      <c r="C173" s="1597"/>
      <c r="D173" s="1597"/>
      <c r="E173" s="1597"/>
      <c r="F173" s="1597"/>
      <c r="G173" s="1597"/>
      <c r="H173" s="1597"/>
      <c r="I173" s="1597"/>
      <c r="J173" s="1597"/>
      <c r="K173" s="1597"/>
      <c r="L173" s="1597"/>
      <c r="M173" s="1598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599" t="s">
        <v>23</v>
      </c>
      <c r="C174" s="1600"/>
      <c r="D174" s="1600"/>
      <c r="E174" s="1600"/>
      <c r="F174" s="1600"/>
      <c r="G174" s="1600"/>
      <c r="H174" s="1600"/>
      <c r="I174" s="1600"/>
      <c r="J174" s="1600"/>
      <c r="K174" s="1600"/>
      <c r="L174" s="1600"/>
      <c r="M174" s="1601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599" t="s">
        <v>24</v>
      </c>
      <c r="C175" s="1600"/>
      <c r="D175" s="1600"/>
      <c r="E175" s="1600"/>
      <c r="F175" s="1600"/>
      <c r="G175" s="1600"/>
      <c r="H175" s="1600"/>
      <c r="I175" s="1600"/>
      <c r="J175" s="1600"/>
      <c r="K175" s="1600"/>
      <c r="L175" s="1600"/>
      <c r="M175" s="1601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599" t="s">
        <v>25</v>
      </c>
      <c r="C176" s="1600"/>
      <c r="D176" s="1600"/>
      <c r="E176" s="1600"/>
      <c r="F176" s="1600"/>
      <c r="G176" s="1600"/>
      <c r="H176" s="1600"/>
      <c r="I176" s="1600"/>
      <c r="J176" s="1600"/>
      <c r="K176" s="1600"/>
      <c r="L176" s="1600"/>
      <c r="M176" s="1601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602" t="s">
        <v>37</v>
      </c>
      <c r="C177" s="1603"/>
      <c r="D177" s="1603"/>
      <c r="E177" s="1603"/>
      <c r="F177" s="1603"/>
      <c r="G177" s="1603"/>
      <c r="H177" s="1603"/>
      <c r="I177" s="1603"/>
      <c r="J177" s="1603"/>
      <c r="K177" s="1603"/>
      <c r="L177" s="1603"/>
      <c r="M177" s="1604"/>
      <c r="N177" s="1584" t="s">
        <v>96</v>
      </c>
      <c r="O177" s="1585"/>
      <c r="P177" s="1586"/>
      <c r="Q177" s="1584" t="s">
        <v>95</v>
      </c>
      <c r="R177" s="1585"/>
      <c r="S177" s="1586"/>
      <c r="T177" s="1584" t="s">
        <v>96</v>
      </c>
      <c r="U177" s="1586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587">
        <f>G33+G19+G28+G32+G37+G38+G41+G45+G46+G49+G52+G63+G68+G116</f>
        <v>49</v>
      </c>
      <c r="O178" s="1588"/>
      <c r="P178" s="1589"/>
      <c r="Q178" s="1590">
        <f>G131+G134+G141+G125+G113+G130+G64+G65+G74+G88+G89+G90+G94+G95+G59</f>
        <v>42</v>
      </c>
      <c r="R178" s="1591"/>
      <c r="S178" s="1591"/>
      <c r="T178" s="1587">
        <f>G151+G13+G71+G79+G83+G84+G112+G121+G126+G127+G138+G144+G147+G149+G150+G166+G167</f>
        <v>63</v>
      </c>
      <c r="U178" s="1592"/>
      <c r="V178" s="1593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577">
        <f>N178+Q178+T178</f>
        <v>154</v>
      </c>
      <c r="R179" s="1578"/>
      <c r="S179" s="1578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579"/>
      <c r="E180" s="1579"/>
      <c r="F180" s="1580"/>
      <c r="G180" s="1580"/>
      <c r="H180" s="434"/>
      <c r="I180" s="1581" t="s">
        <v>201</v>
      </c>
      <c r="J180" s="1582"/>
      <c r="K180" s="1582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579"/>
      <c r="E182" s="1579"/>
      <c r="F182" s="1580"/>
      <c r="G182" s="1580"/>
      <c r="H182" s="434"/>
      <c r="I182" s="1581" t="s">
        <v>203</v>
      </c>
      <c r="J182" s="1583"/>
      <c r="K182" s="1583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O8:P8"/>
    <mergeCell ref="R8:S8"/>
    <mergeCell ref="J5:J7"/>
    <mergeCell ref="K5:K7"/>
    <mergeCell ref="E5:E7"/>
    <mergeCell ref="F5:F7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A21:B21"/>
    <mergeCell ref="O21:P21"/>
    <mergeCell ref="R21:S21"/>
    <mergeCell ref="A22:B22"/>
    <mergeCell ref="O22:P22"/>
    <mergeCell ref="R22:S22"/>
    <mergeCell ref="A23:B23"/>
    <mergeCell ref="O23:P23"/>
    <mergeCell ref="R23:S23"/>
    <mergeCell ref="A24:V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A53:B53"/>
    <mergeCell ref="O53:P53"/>
    <mergeCell ref="R53:S53"/>
    <mergeCell ref="A54:B54"/>
    <mergeCell ref="O54:P54"/>
    <mergeCell ref="R54:S54"/>
    <mergeCell ref="A55:B55"/>
    <mergeCell ref="O55:P55"/>
    <mergeCell ref="R55:S55"/>
    <mergeCell ref="A56:V56"/>
    <mergeCell ref="O57:P57"/>
    <mergeCell ref="R57:S57"/>
    <mergeCell ref="O58:P58"/>
    <mergeCell ref="R58:S58"/>
    <mergeCell ref="O59:P59"/>
    <mergeCell ref="R59:S59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B96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V102"/>
    <mergeCell ref="A103:V103"/>
    <mergeCell ref="Y103:AH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A108:B108"/>
    <mergeCell ref="O108:P108"/>
    <mergeCell ref="R108:S108"/>
    <mergeCell ref="A109:V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A119:B119"/>
    <mergeCell ref="A120:V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A152:B152"/>
    <mergeCell ref="O152:P152"/>
    <mergeCell ref="R152:S152"/>
    <mergeCell ref="A153:B153"/>
    <mergeCell ref="O153:P153"/>
    <mergeCell ref="R153:S153"/>
    <mergeCell ref="A154:B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69:V169"/>
    <mergeCell ref="A170:B170"/>
    <mergeCell ref="O170:P170"/>
    <mergeCell ref="R170:S170"/>
    <mergeCell ref="A171:B171"/>
    <mergeCell ref="O171:P171"/>
    <mergeCell ref="R171:S171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Q179:S179"/>
    <mergeCell ref="D180:G180"/>
    <mergeCell ref="I180:K180"/>
    <mergeCell ref="D182:G182"/>
    <mergeCell ref="I182:K182"/>
    <mergeCell ref="N177:P177"/>
    <mergeCell ref="Q177:S17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2020-04-29T05:36:08Z</cp:lastPrinted>
  <dcterms:created xsi:type="dcterms:W3CDTF">2003-06-23T04:55:14Z</dcterms:created>
  <dcterms:modified xsi:type="dcterms:W3CDTF">2020-05-07T07:43:16Z</dcterms:modified>
  <cp:category/>
  <cp:version/>
  <cp:contentType/>
  <cp:contentStatus/>
</cp:coreProperties>
</file>