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9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'план'!$A$1:$T$93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<sst xmlns="http://schemas.openxmlformats.org/spreadsheetml/2006/main" count="419" uniqueCount="303">
  <si>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</si>
  <si>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</si>
  <si>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</si>
  <si>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</si>
  <si>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</si>
  <si>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</si>
  <si>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</si>
  <si>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</si>
  <si>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</si>
  <si>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</si>
  <si>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</si>
  <si>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</si>
  <si>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</si>
  <si>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</si>
  <si>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</si>
  <si>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</si>
  <si>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</si>
  <si>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</si>
  <si>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</si>
  <si>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</si>
  <si>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</si>
  <si>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</si>
  <si>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</si>
  <si>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</si>
  <si>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</si>
  <si>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</si>
  <si>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</si>
  <si>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</si>
  <si>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</si>
  <si>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</si>
  <si>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</si>
  <si>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</si>
  <si>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</si>
  <si>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</si>
  <si>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</si>
  <si>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</si>
  <si>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</si>
  <si>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</si>
  <si>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</si>
  <si>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</si>
  <si>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</si>
  <si>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</si>
  <si>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</si>
  <si>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</si>
  <si>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</si>
  <si>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</si>
  <si>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</si>
  <si>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</si>
  <si>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</si>
  <si>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</si>
  <si>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</si>
  <si>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</si>
  <si>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</si>
  <si>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</si>
  <si>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</si>
  <si>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</si>
  <si>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</si>
  <si>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</si>
  <si>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</si>
  <si>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</si>
  <si>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</si>
  <si>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</si>
  <si>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</si>
  <si>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</si>
  <si>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</si>
  <si>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</si>
  <si>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</si>
  <si>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</si>
  <si>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</si>
  <si>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</si>
  <si>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</si>
  <si>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</si>
  <si>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</si>
  <si>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</si>
  <si>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</si>
  <si>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</si>
  <si>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</si>
  <si>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</si>
  <si>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</si>
  <si>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</si>
  <si>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</si>
  <si>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</si>
  <si>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</si>
  <si>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</si>
  <si>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</si>
  <si>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</si>
  <si>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</si>
  <si>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</si>
  <si>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</si>
  <si>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</si>
  <si>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</si>
  <si>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</si>
  <si>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</si>
  <si>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</si>
  <si>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</si>
  <si>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</si>
  <si>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</si>
  <si>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</si>
  <si>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</si>
  <si>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</si>
  <si>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</si>
  <si>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</si>
  <si>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</si>
  <si>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</si>
  <si>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</si>
  <si>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</si>
  <si>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</si>
  <si>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</si>
  <si>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</si>
  <si>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</si>
  <si>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</si>
  <si>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</si>
  <si>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</si>
  <si>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</si>
  <si>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</si>
  <si>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</si>
  <si>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</si>
  <si>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</si>
  <si>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</si>
  <si>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</si>
  <si>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</si>
  <si>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</si>
  <si>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</si>
  <si>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</si>
  <si>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</si>
  <si>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</si>
  <si>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</si>
  <si>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</si>
  <si>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</si>
  <si>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</si>
  <si>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</si>
  <si>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</si>
  <si>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</si>
  <si>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</si>
  <si>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</si>
  <si>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</si>
  <si>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</si>
  <si>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</si>
  <si>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</si>
  <si>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</si>
  <si>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</si>
  <si>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</si>
  <si>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</si>
  <si>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</si>
  <si>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</si>
  <si>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</si>
  <si>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</si>
  <si>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</si>
  <si>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</si>
  <si>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</si>
  <si>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</si>
  <si>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</si>
  <si>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</si>
  <si>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</si>
  <si>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</si>
  <si>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</si>
  <si>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</si>
  <si>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</si>
  <si>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</si>
  <si>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</si>
  <si>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</si>
  <si>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</si>
  <si>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</si>
  <si>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</si>
  <si>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</si>
  <si>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</si>
  <si>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</si>
  <si>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</si>
  <si>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</si>
  <si>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</si>
  <si>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</si>
  <si>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</si>
  <si>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</si>
  <si>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</si>
  <si>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</si>
  <si>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</si>
  <si>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</si>
  <si>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</si>
  <si>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</si>
  <si>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</si>
  <si>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</si>
  <si>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</si>
  <si>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</si>
  <si>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</si>
  <si>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</si>
  <si>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</si>
  <si>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</si>
  <si>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</si>
  <si>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</si>
  <si>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</si>
  <si>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</si>
  <si>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</si>
  <si>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</si>
  <si>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</si>
  <si>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</si>
  <si>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</si>
  <si>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</si>
  <si>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</si>
  <si>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</si>
  <si>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</si>
  <si>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</si>
  <si>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</si>
  <si>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</si>
  <si>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</si>
  <si>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</si>
  <si>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</si>
  <si>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</si>
  <si>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</si>
  <si>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</si>
  <si>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</si>
  <si>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</si>
  <si>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</si>
  <si>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</si>
  <si>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</si>
  <si>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</si>
  <si>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</si>
  <si>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</si>
  <si>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</si>
  <si>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</si>
  <si>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</si>
  <si>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"      "                          2020 р.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</si>
  <si>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</si>
  <si>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</si>
  <si>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</si>
  <si>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</si>
  <si>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</si>
  <si>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</si>
  <si>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</si>
  <si>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</si>
  <si>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</si>
  <si>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</si>
  <si>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</si>
  <si>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</si>
  <si>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</si>
  <si>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</si>
  <si>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</si>
  <si>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</si>
  <si>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</si>
  <si>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</si>
  <si>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</si>
  <si>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</si>
  <si>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</si>
  <si>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</si>
  <si>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</si>
  <si>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</si>
  <si>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</si>
  <si>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</si>
  <si>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</si>
  <si>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</si>
  <si>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</si>
  <si>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</si>
  <si>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</si>
  <si>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</si>
  <si>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</si>
  <si>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</si>
  <si>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Спецкурс за напрямком магістерської роботи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</si>
  <si>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</si>
  <si>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</si>
  <si>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</si>
  <si>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</si>
  <si>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</si>
  <si>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</si>
  <si>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</si>
  <si>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</si>
  <si>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</si>
  <si>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</si>
  <si>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</si>
  <si>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</si>
  <si>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1.3.6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</si>
  <si>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</si>
  <si>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</si>
  <si>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</si>
  <si>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</si>
  <si>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</si>
  <si>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</si>
  <si>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</si>
  <si>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</si>
  <si>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</si>
  <si>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</si>
  <si>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</si>
  <si>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</si>
  <si>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</si>
  <si>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</si>
  <si>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</si>
  <si>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 xml:space="preserve">Методи та алгоритми обробки цифрової інформації </t>
  </si>
  <si>
    <t xml:space="preserve">Системний аналіз предметної області </t>
  </si>
  <si>
    <t>Обробка результатів досліджень в інформаційних системах</t>
  </si>
  <si>
    <t>План освітнього процесу на 2020-2021 н.р.   КН-1,9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</si>
  <si>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</si>
  <si>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</si>
  <si>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</si>
  <si>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</si>
  <si>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Комп’ютерні науки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</si>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</sst>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17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/>
      <protection/>
    </xf>
    <xf numFmtId="190" fontId="5" fillId="0" borderId="27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32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0" fontId="5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190" fontId="5" fillId="0" borderId="26" xfId="0" applyNumberFormat="1" applyFont="1" applyFill="1" applyBorder="1" applyAlignment="1" applyProtection="1">
      <alignment horizontal="center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 wrapText="1"/>
      <protection/>
    </xf>
    <xf numFmtId="190" fontId="5" fillId="0" borderId="36" xfId="0" applyNumberFormat="1" applyFont="1" applyFill="1" applyBorder="1" applyAlignment="1">
      <alignment horizontal="center" vertical="center" wrapText="1"/>
    </xf>
    <xf numFmtId="0" fontId="88" fillId="34" borderId="13" xfId="0" applyNumberFormat="1" applyFont="1" applyFill="1" applyBorder="1" applyAlignment="1">
      <alignment horizontal="left" vertical="center" wrapText="1"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190" fontId="32" fillId="0" borderId="0" xfId="0" applyNumberFormat="1" applyFont="1" applyFill="1" applyBorder="1" applyAlignment="1">
      <alignment horizontal="center" vertical="center"/>
    </xf>
    <xf numFmtId="190" fontId="34" fillId="0" borderId="32" xfId="0" applyNumberFormat="1" applyFont="1" applyFill="1" applyBorder="1" applyAlignment="1">
      <alignment horizontal="center" vertical="center"/>
    </xf>
    <xf numFmtId="190" fontId="34" fillId="0" borderId="36" xfId="0" applyNumberFormat="1" applyFont="1" applyFill="1" applyBorder="1" applyAlignment="1">
      <alignment horizontal="center" vertical="center"/>
    </xf>
    <xf numFmtId="190" fontId="34" fillId="0" borderId="3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left" wrapText="1"/>
    </xf>
    <xf numFmtId="0" fontId="5" fillId="0" borderId="39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88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88" fontId="91" fillId="0" borderId="0" xfId="0" applyNumberFormat="1" applyFont="1" applyFill="1" applyBorder="1" applyAlignment="1" applyProtection="1">
      <alignment vertical="center"/>
      <protection/>
    </xf>
    <xf numFmtId="189" fontId="88" fillId="0" borderId="11" xfId="0" applyNumberFormat="1" applyFont="1" applyFill="1" applyBorder="1" applyAlignment="1" applyProtection="1">
      <alignment horizontal="center" vertical="center"/>
      <protection/>
    </xf>
    <xf numFmtId="189" fontId="88" fillId="0" borderId="13" xfId="0" applyNumberFormat="1" applyFont="1" applyFill="1" applyBorder="1" applyAlignment="1" applyProtection="1">
      <alignment horizontal="center" vertical="center"/>
      <protection/>
    </xf>
    <xf numFmtId="189" fontId="88" fillId="0" borderId="15" xfId="0" applyNumberFormat="1" applyFont="1" applyFill="1" applyBorder="1" applyAlignment="1" applyProtection="1">
      <alignment horizontal="center" vertical="center"/>
      <protection/>
    </xf>
    <xf numFmtId="189" fontId="88" fillId="0" borderId="23" xfId="0" applyNumberFormat="1" applyFont="1" applyFill="1" applyBorder="1" applyAlignment="1" applyProtection="1">
      <alignment horizontal="center" vertical="center"/>
      <protection/>
    </xf>
    <xf numFmtId="189" fontId="88" fillId="0" borderId="40" xfId="0" applyNumberFormat="1" applyFont="1" applyFill="1" applyBorder="1" applyAlignment="1" applyProtection="1">
      <alignment horizontal="center" vertical="center"/>
      <protection/>
    </xf>
    <xf numFmtId="188" fontId="88" fillId="0" borderId="11" xfId="0" applyNumberFormat="1" applyFont="1" applyFill="1" applyBorder="1" applyAlignment="1" applyProtection="1">
      <alignment vertical="center"/>
      <protection/>
    </xf>
    <xf numFmtId="188" fontId="88" fillId="0" borderId="13" xfId="0" applyNumberFormat="1" applyFont="1" applyFill="1" applyBorder="1" applyAlignment="1" applyProtection="1">
      <alignment vertical="center"/>
      <protection/>
    </xf>
    <xf numFmtId="188" fontId="88" fillId="0" borderId="15" xfId="0" applyNumberFormat="1" applyFont="1" applyFill="1" applyBorder="1" applyAlignment="1" applyProtection="1">
      <alignment vertical="center"/>
      <protection/>
    </xf>
    <xf numFmtId="188" fontId="88" fillId="0" borderId="40" xfId="0" applyNumberFormat="1" applyFont="1" applyFill="1" applyBorder="1" applyAlignment="1" applyProtection="1">
      <alignment vertical="center"/>
      <protection/>
    </xf>
    <xf numFmtId="189" fontId="88" fillId="0" borderId="16" xfId="0" applyNumberFormat="1" applyFont="1" applyFill="1" applyBorder="1" applyAlignment="1" applyProtection="1">
      <alignment horizontal="center" vertical="center"/>
      <protection/>
    </xf>
    <xf numFmtId="189" fontId="88" fillId="0" borderId="17" xfId="0" applyNumberFormat="1" applyFont="1" applyFill="1" applyBorder="1" applyAlignment="1" applyProtection="1">
      <alignment horizontal="center" vertical="center"/>
      <protection/>
    </xf>
    <xf numFmtId="189" fontId="88" fillId="0" borderId="41" xfId="0" applyNumberFormat="1" applyFont="1" applyFill="1" applyBorder="1" applyAlignment="1" applyProtection="1">
      <alignment horizontal="center" vertical="center"/>
      <protection/>
    </xf>
    <xf numFmtId="189" fontId="88" fillId="0" borderId="12" xfId="0" applyNumberFormat="1" applyFont="1" applyFill="1" applyBorder="1" applyAlignment="1" applyProtection="1">
      <alignment horizontal="center" vertical="center"/>
      <protection/>
    </xf>
    <xf numFmtId="189" fontId="88" fillId="0" borderId="42" xfId="0" applyNumberFormat="1" applyFont="1" applyFill="1" applyBorder="1" applyAlignment="1" applyProtection="1">
      <alignment horizontal="center" vertical="center"/>
      <protection/>
    </xf>
    <xf numFmtId="189" fontId="88" fillId="0" borderId="43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34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4" xfId="0" applyNumberFormat="1" applyFont="1" applyFill="1" applyBorder="1" applyAlignment="1">
      <alignment horizontal="center" vertical="center" wrapText="1"/>
    </xf>
    <xf numFmtId="0" fontId="88" fillId="34" borderId="45" xfId="0" applyNumberFormat="1" applyFont="1" applyFill="1" applyBorder="1" applyAlignment="1">
      <alignment horizontal="left" vertical="center" wrapText="1"/>
    </xf>
    <xf numFmtId="0" fontId="88" fillId="34" borderId="44" xfId="0" applyFont="1" applyFill="1" applyBorder="1" applyAlignment="1">
      <alignment horizontal="center" vertical="center" wrapText="1"/>
    </xf>
    <xf numFmtId="0" fontId="88" fillId="34" borderId="46" xfId="0" applyFont="1" applyFill="1" applyBorder="1" applyAlignment="1">
      <alignment horizontal="center" vertical="center" wrapText="1"/>
    </xf>
    <xf numFmtId="224" fontId="88" fillId="34" borderId="47" xfId="0" applyNumberFormat="1" applyFont="1" applyFill="1" applyBorder="1" applyAlignment="1" applyProtection="1">
      <alignment horizontal="center" vertical="center"/>
      <protection/>
    </xf>
    <xf numFmtId="190" fontId="88" fillId="34" borderId="48" xfId="0" applyNumberFormat="1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224" fontId="88" fillId="34" borderId="46" xfId="0" applyNumberFormat="1" applyFont="1" applyFill="1" applyBorder="1" applyAlignment="1" applyProtection="1">
      <alignment horizontal="center" vertical="center"/>
      <protection/>
    </xf>
    <xf numFmtId="224" fontId="88" fillId="34" borderId="45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24" fontId="88" fillId="34" borderId="40" xfId="0" applyNumberFormat="1" applyFont="1" applyFill="1" applyBorder="1" applyAlignment="1" applyProtection="1">
      <alignment horizontal="center" vertical="center"/>
      <protection/>
    </xf>
    <xf numFmtId="190" fontId="88" fillId="34" borderId="39" xfId="0" applyNumberFormat="1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224" fontId="88" fillId="34" borderId="22" xfId="0" applyNumberFormat="1" applyFont="1" applyFill="1" applyBorder="1" applyAlignment="1" applyProtection="1">
      <alignment horizontal="center" vertical="center"/>
      <protection/>
    </xf>
    <xf numFmtId="224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41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 applyProtection="1">
      <alignment horizontal="center" vertical="center"/>
      <protection/>
    </xf>
    <xf numFmtId="190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>
      <alignment horizontal="center" vertical="center" wrapText="1"/>
    </xf>
    <xf numFmtId="224" fontId="88" fillId="34" borderId="50" xfId="0" applyNumberFormat="1" applyFont="1" applyFill="1" applyBorder="1" applyAlignment="1" applyProtection="1">
      <alignment horizontal="center" vertical="center"/>
      <protection/>
    </xf>
    <xf numFmtId="224" fontId="88" fillId="34" borderId="11" xfId="0" applyNumberFormat="1" applyFont="1" applyFill="1" applyBorder="1" applyAlignment="1" applyProtection="1">
      <alignment horizontal="center" vertical="center"/>
      <protection/>
    </xf>
    <xf numFmtId="224" fontId="88" fillId="34" borderId="13" xfId="0" applyNumberFormat="1" applyFont="1" applyFill="1" applyBorder="1" applyAlignment="1" applyProtection="1">
      <alignment horizontal="center" vertical="center"/>
      <protection/>
    </xf>
    <xf numFmtId="227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3" xfId="0" applyNumberFormat="1" applyFont="1" applyFill="1" applyBorder="1" applyAlignment="1" applyProtection="1">
      <alignment horizontal="center" vertical="center"/>
      <protection/>
    </xf>
    <xf numFmtId="227" fontId="88" fillId="34" borderId="41" xfId="0" applyNumberFormat="1" applyFont="1" applyFill="1" applyBorder="1" applyAlignment="1" applyProtection="1">
      <alignment horizontal="center" vertical="center"/>
      <protection/>
    </xf>
    <xf numFmtId="224" fontId="88" fillId="34" borderId="12" xfId="0" applyNumberFormat="1" applyFont="1" applyFill="1" applyBorder="1" applyAlignment="1" applyProtection="1">
      <alignment horizontal="center" vertical="center"/>
      <protection/>
    </xf>
    <xf numFmtId="224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0" fontId="88" fillId="34" borderId="53" xfId="0" applyFont="1" applyFill="1" applyBorder="1" applyAlignment="1">
      <alignment horizontal="center" vertical="center" wrapText="1"/>
    </xf>
    <xf numFmtId="190" fontId="89" fillId="34" borderId="32" xfId="0" applyNumberFormat="1" applyFont="1" applyFill="1" applyBorder="1" applyAlignment="1">
      <alignment horizontal="center" vertical="center" wrapText="1"/>
    </xf>
    <xf numFmtId="190" fontId="89" fillId="34" borderId="54" xfId="0" applyNumberFormat="1" applyFont="1" applyFill="1" applyBorder="1" applyAlignment="1">
      <alignment horizontal="center" vertical="center" wrapText="1"/>
    </xf>
    <xf numFmtId="190" fontId="89" fillId="34" borderId="34" xfId="0" applyNumberFormat="1" applyFont="1" applyFill="1" applyBorder="1" applyAlignment="1">
      <alignment horizontal="center" vertical="center" wrapText="1"/>
    </xf>
    <xf numFmtId="190" fontId="89" fillId="34" borderId="36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5" xfId="0" applyNumberFormat="1" applyFont="1" applyFill="1" applyBorder="1" applyAlignment="1">
      <alignment horizontal="left" vertical="center" wrapText="1"/>
    </xf>
    <xf numFmtId="190" fontId="88" fillId="34" borderId="56" xfId="0" applyNumberFormat="1" applyFont="1" applyFill="1" applyBorder="1" applyAlignment="1">
      <alignment horizontal="center"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40" xfId="0" applyNumberFormat="1" applyFont="1" applyFill="1" applyBorder="1" applyAlignment="1">
      <alignment horizontal="left" vertical="center" wrapText="1"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90" fontId="88" fillId="34" borderId="57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50" xfId="0" applyFont="1" applyFill="1" applyBorder="1" applyAlignment="1">
      <alignment horizontal="center" vertical="center" wrapText="1"/>
    </xf>
    <xf numFmtId="188" fontId="88" fillId="34" borderId="13" xfId="0" applyNumberFormat="1" applyFont="1" applyFill="1" applyBorder="1" applyAlignment="1" applyProtection="1">
      <alignment horizontal="center" vertical="center"/>
      <protection/>
    </xf>
    <xf numFmtId="190" fontId="88" fillId="34" borderId="57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88" fontId="88" fillId="34" borderId="26" xfId="0" applyNumberFormat="1" applyFont="1" applyFill="1" applyBorder="1" applyAlignment="1" applyProtection="1">
      <alignment horizontal="center" vertical="center"/>
      <protection/>
    </xf>
    <xf numFmtId="190" fontId="89" fillId="34" borderId="0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 applyProtection="1">
      <alignment horizontal="center" vertical="center"/>
      <protection/>
    </xf>
    <xf numFmtId="227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9" xfId="0" applyNumberFormat="1" applyFont="1" applyFill="1" applyBorder="1" applyAlignment="1">
      <alignment horizontal="center" vertical="center" wrapText="1"/>
    </xf>
    <xf numFmtId="49" fontId="89" fillId="34" borderId="37" xfId="0" applyNumberFormat="1" applyFont="1" applyFill="1" applyBorder="1" applyAlignment="1">
      <alignment horizontal="center" vertical="center" wrapText="1"/>
    </xf>
    <xf numFmtId="49" fontId="89" fillId="34" borderId="15" xfId="0" applyNumberFormat="1" applyFont="1" applyFill="1" applyBorder="1" applyAlignment="1">
      <alignment horizontal="center" vertical="center" wrapText="1"/>
    </xf>
    <xf numFmtId="49" fontId="88" fillId="34" borderId="11" xfId="0" applyNumberFormat="1" applyFont="1" applyFill="1" applyBorder="1" applyAlignment="1">
      <alignment horizontal="center" vertical="center" wrapText="1"/>
    </xf>
    <xf numFmtId="49" fontId="88" fillId="34" borderId="40" xfId="0" applyNumberFormat="1" applyFont="1" applyFill="1" applyBorder="1" applyAlignment="1">
      <alignment horizontal="center" vertical="center" wrapText="1"/>
    </xf>
    <xf numFmtId="0" fontId="88" fillId="34" borderId="41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49" fontId="88" fillId="34" borderId="13" xfId="0" applyNumberFormat="1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227" fontId="88" fillId="34" borderId="11" xfId="0" applyNumberFormat="1" applyFont="1" applyFill="1" applyBorder="1" applyAlignment="1" applyProtection="1">
      <alignment horizontal="center" vertical="center"/>
      <protection/>
    </xf>
    <xf numFmtId="0" fontId="88" fillId="34" borderId="15" xfId="0" applyFont="1" applyFill="1" applyBorder="1" applyAlignment="1">
      <alignment horizontal="center" vertical="center" wrapText="1"/>
    </xf>
    <xf numFmtId="188" fontId="88" fillId="34" borderId="40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40" xfId="0" applyNumberFormat="1" applyFont="1" applyFill="1" applyBorder="1" applyAlignment="1">
      <alignment horizontal="center" vertical="center" wrapText="1"/>
    </xf>
    <xf numFmtId="188" fontId="88" fillId="34" borderId="40" xfId="0" applyNumberFormat="1" applyFont="1" applyFill="1" applyBorder="1" applyAlignment="1" applyProtection="1">
      <alignment horizontal="center" vertical="center"/>
      <protection/>
    </xf>
    <xf numFmtId="190" fontId="88" fillId="34" borderId="60" xfId="0" applyNumberFormat="1" applyFont="1" applyFill="1" applyBorder="1" applyAlignment="1" applyProtection="1">
      <alignment horizontal="center" vertical="center"/>
      <protection/>
    </xf>
    <xf numFmtId="190" fontId="89" fillId="34" borderId="11" xfId="0" applyNumberFormat="1" applyFont="1" applyFill="1" applyBorder="1" applyAlignment="1">
      <alignment horizontal="center" vertical="center" wrapText="1"/>
    </xf>
    <xf numFmtId="190" fontId="89" fillId="34" borderId="13" xfId="0" applyNumberFormat="1" applyFont="1" applyFill="1" applyBorder="1" applyAlignment="1">
      <alignment horizontal="center" vertical="center" wrapText="1"/>
    </xf>
    <xf numFmtId="190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90" fontId="89" fillId="34" borderId="40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vertical="center" wrapText="1"/>
    </xf>
    <xf numFmtId="188" fontId="88" fillId="34" borderId="37" xfId="0" applyNumberFormat="1" applyFont="1" applyFill="1" applyBorder="1" applyAlignment="1" applyProtection="1">
      <alignment horizontal="center" vertical="center"/>
      <protection/>
    </xf>
    <xf numFmtId="190" fontId="88" fillId="34" borderId="61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2" xfId="0" applyFont="1" applyFill="1" applyBorder="1" applyAlignment="1">
      <alignment vertical="center" wrapText="1"/>
    </xf>
    <xf numFmtId="188" fontId="88" fillId="34" borderId="31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88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88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3" xfId="0" applyNumberFormat="1" applyFont="1" applyFill="1" applyBorder="1" applyAlignment="1">
      <alignment horizontal="center" vertical="center" wrapText="1"/>
    </xf>
    <xf numFmtId="1" fontId="88" fillId="34" borderId="55" xfId="0" applyNumberFormat="1" applyFont="1" applyFill="1" applyBorder="1" applyAlignment="1">
      <alignment vertical="center" wrapText="1"/>
    </xf>
    <xf numFmtId="0" fontId="88" fillId="34" borderId="35" xfId="0" applyFont="1" applyFill="1" applyBorder="1" applyAlignment="1">
      <alignment horizontal="center" vertical="center" wrapText="1"/>
    </xf>
    <xf numFmtId="0" fontId="88" fillId="34" borderId="59" xfId="0" applyFont="1" applyFill="1" applyBorder="1" applyAlignment="1">
      <alignment horizontal="center" vertical="center" wrapText="1"/>
    </xf>
    <xf numFmtId="188" fontId="88" fillId="34" borderId="64" xfId="0" applyNumberFormat="1" applyFont="1" applyFill="1" applyBorder="1" applyAlignment="1" applyProtection="1">
      <alignment horizontal="center" vertical="center"/>
      <protection/>
    </xf>
    <xf numFmtId="2" fontId="88" fillId="34" borderId="35" xfId="0" applyNumberFormat="1" applyFont="1" applyFill="1" applyBorder="1" applyAlignment="1">
      <alignment vertical="center" wrapText="1"/>
    </xf>
    <xf numFmtId="2" fontId="88" fillId="34" borderId="59" xfId="0" applyNumberFormat="1" applyFont="1" applyFill="1" applyBorder="1" applyAlignment="1">
      <alignment vertical="center" wrapText="1"/>
    </xf>
    <xf numFmtId="2" fontId="88" fillId="34" borderId="64" xfId="0" applyNumberFormat="1" applyFont="1" applyFill="1" applyBorder="1" applyAlignment="1">
      <alignment vertical="center" wrapText="1"/>
    </xf>
    <xf numFmtId="188" fontId="88" fillId="34" borderId="63" xfId="0" applyNumberFormat="1" applyFont="1" applyFill="1" applyBorder="1" applyAlignment="1" applyProtection="1">
      <alignment vertical="center"/>
      <protection/>
    </xf>
    <xf numFmtId="0" fontId="88" fillId="34" borderId="59" xfId="0" applyFont="1" applyFill="1" applyBorder="1" applyAlignment="1">
      <alignment/>
    </xf>
    <xf numFmtId="0" fontId="88" fillId="34" borderId="64" xfId="0" applyFont="1" applyFill="1" applyBorder="1" applyAlignment="1">
      <alignment/>
    </xf>
    <xf numFmtId="190" fontId="89" fillId="34" borderId="27" xfId="0" applyNumberFormat="1" applyFont="1" applyFill="1" applyBorder="1" applyAlignment="1" applyProtection="1">
      <alignment horizontal="center" vertical="center"/>
      <protection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88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5" xfId="0" applyNumberFormat="1" applyFont="1" applyFill="1" applyBorder="1" applyAlignment="1">
      <alignment horizontal="left" vertical="center" wrapText="1"/>
    </xf>
    <xf numFmtId="188" fontId="88" fillId="34" borderId="58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88" fontId="88" fillId="34" borderId="20" xfId="0" applyNumberFormat="1" applyFont="1" applyFill="1" applyBorder="1" applyAlignment="1" applyProtection="1">
      <alignment vertical="center"/>
      <protection/>
    </xf>
    <xf numFmtId="188" fontId="88" fillId="34" borderId="30" xfId="0" applyNumberFormat="1" applyFont="1" applyFill="1" applyBorder="1" applyAlignment="1" applyProtection="1">
      <alignment vertical="center"/>
      <protection/>
    </xf>
    <xf numFmtId="2" fontId="88" fillId="34" borderId="31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88" fontId="88" fillId="34" borderId="21" xfId="0" applyNumberFormat="1" applyFont="1" applyFill="1" applyBorder="1" applyAlignment="1" applyProtection="1">
      <alignment vertical="center"/>
      <protection/>
    </xf>
    <xf numFmtId="188" fontId="88" fillId="34" borderId="26" xfId="0" applyNumberFormat="1" applyFont="1" applyFill="1" applyBorder="1" applyAlignment="1" applyProtection="1">
      <alignment vertical="center"/>
      <protection/>
    </xf>
    <xf numFmtId="188" fontId="88" fillId="34" borderId="14" xfId="0" applyNumberFormat="1" applyFont="1" applyFill="1" applyBorder="1" applyAlignment="1" applyProtection="1">
      <alignment vertical="center"/>
      <protection/>
    </xf>
    <xf numFmtId="190" fontId="89" fillId="34" borderId="27" xfId="0" applyNumberFormat="1" applyFont="1" applyFill="1" applyBorder="1" applyAlignment="1">
      <alignment horizontal="center" vertical="center" wrapText="1"/>
    </xf>
    <xf numFmtId="190" fontId="89" fillId="34" borderId="38" xfId="0" applyNumberFormat="1" applyFont="1" applyFill="1" applyBorder="1" applyAlignment="1">
      <alignment horizontal="center" vertical="center" wrapText="1"/>
    </xf>
    <xf numFmtId="190" fontId="89" fillId="34" borderId="14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88" fontId="88" fillId="34" borderId="23" xfId="0" applyNumberFormat="1" applyFont="1" applyFill="1" applyBorder="1" applyAlignment="1" applyProtection="1">
      <alignment horizontal="center" vertical="center"/>
      <protection/>
    </xf>
    <xf numFmtId="18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90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50" xfId="0" applyNumberFormat="1" applyFont="1" applyFill="1" applyBorder="1" applyAlignment="1">
      <alignment horizontal="center" vertical="center" wrapText="1"/>
    </xf>
    <xf numFmtId="224" fontId="88" fillId="34" borderId="41" xfId="0" applyNumberFormat="1" applyFont="1" applyFill="1" applyBorder="1" applyAlignment="1" applyProtection="1">
      <alignment horizontal="center" vertical="center"/>
      <protection/>
    </xf>
    <xf numFmtId="188" fontId="88" fillId="34" borderId="59" xfId="0" applyNumberFormat="1" applyFont="1" applyFill="1" applyBorder="1" applyAlignment="1" applyProtection="1">
      <alignment horizontal="center" vertical="center"/>
      <protection/>
    </xf>
    <xf numFmtId="188" fontId="88" fillId="34" borderId="42" xfId="0" applyNumberFormat="1" applyFont="1" applyFill="1" applyBorder="1" applyAlignment="1" applyProtection="1">
      <alignment horizontal="center" vertical="center"/>
      <protection/>
    </xf>
    <xf numFmtId="188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90" fontId="89" fillId="34" borderId="14" xfId="0" applyNumberFormat="1" applyFont="1" applyFill="1" applyBorder="1" applyAlignment="1" applyProtection="1">
      <alignment horizontal="center" vertical="center"/>
      <protection/>
    </xf>
    <xf numFmtId="190" fontId="89" fillId="34" borderId="26" xfId="0" applyNumberFormat="1" applyFont="1" applyFill="1" applyBorder="1" applyAlignment="1" applyProtection="1">
      <alignment horizontal="center" vertical="center"/>
      <protection/>
    </xf>
    <xf numFmtId="190" fontId="88" fillId="34" borderId="67" xfId="0" applyNumberFormat="1" applyFont="1" applyFill="1" applyBorder="1" applyAlignment="1">
      <alignment horizontal="center" vertical="center" wrapText="1"/>
    </xf>
    <xf numFmtId="190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224" fontId="88" fillId="34" borderId="15" xfId="0" applyNumberFormat="1" applyFont="1" applyFill="1" applyBorder="1" applyAlignment="1" applyProtection="1">
      <alignment horizontal="center" vertical="center"/>
      <protection/>
    </xf>
    <xf numFmtId="188" fontId="88" fillId="34" borderId="13" xfId="0" applyNumberFormat="1" applyFont="1" applyFill="1" applyBorder="1" applyAlignment="1" applyProtection="1">
      <alignment horizontal="center" vertical="center"/>
      <protection/>
    </xf>
    <xf numFmtId="188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40" xfId="0" applyNumberFormat="1" applyFont="1" applyFill="1" applyBorder="1" applyAlignment="1">
      <alignment horizontal="left" vertical="center" wrapText="1"/>
    </xf>
    <xf numFmtId="49" fontId="96" fillId="34" borderId="40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5" xfId="0" applyFont="1" applyFill="1" applyBorder="1" applyAlignment="1">
      <alignment horizontal="left" vertical="center" wrapText="1"/>
    </xf>
    <xf numFmtId="0" fontId="88" fillId="34" borderId="44" xfId="0" applyFont="1" applyFill="1" applyBorder="1" applyAlignment="1">
      <alignment horizontal="center" vertical="center" wrapText="1"/>
    </xf>
    <xf numFmtId="0" fontId="88" fillId="34" borderId="46" xfId="0" applyFont="1" applyFill="1" applyBorder="1" applyAlignment="1">
      <alignment horizontal="center" vertical="center" wrapText="1"/>
    </xf>
    <xf numFmtId="188" fontId="88" fillId="34" borderId="47" xfId="0" applyNumberFormat="1" applyFont="1" applyFill="1" applyBorder="1" applyAlignment="1" applyProtection="1">
      <alignment horizontal="center" vertical="center"/>
      <protection/>
    </xf>
    <xf numFmtId="190" fontId="88" fillId="34" borderId="48" xfId="0" applyNumberFormat="1" applyFont="1" applyFill="1" applyBorder="1" applyAlignment="1" applyProtection="1">
      <alignment horizontal="center" vertical="center"/>
      <protection/>
    </xf>
    <xf numFmtId="0" fontId="88" fillId="34" borderId="4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2" fontId="88" fillId="34" borderId="46" xfId="0" applyNumberFormat="1" applyFont="1" applyFill="1" applyBorder="1" applyAlignment="1">
      <alignment horizontal="center" vertical="center" wrapText="1"/>
    </xf>
    <xf numFmtId="2" fontId="97" fillId="34" borderId="45" xfId="0" applyNumberFormat="1" applyFont="1" applyFill="1" applyBorder="1" applyAlignment="1" applyProtection="1">
      <alignment horizontal="center" vertical="center"/>
      <protection/>
    </xf>
    <xf numFmtId="224" fontId="88" fillId="34" borderId="44" xfId="0" applyNumberFormat="1" applyFont="1" applyFill="1" applyBorder="1" applyAlignment="1" applyProtection="1">
      <alignment horizontal="center" vertical="center"/>
      <protection/>
    </xf>
    <xf numFmtId="0" fontId="88" fillId="34" borderId="46" xfId="0" applyNumberFormat="1" applyFont="1" applyFill="1" applyBorder="1" applyAlignment="1" applyProtection="1">
      <alignment horizontal="center" vertical="center"/>
      <protection/>
    </xf>
    <xf numFmtId="188" fontId="88" fillId="34" borderId="45" xfId="0" applyNumberFormat="1" applyFont="1" applyFill="1" applyBorder="1" applyAlignment="1" applyProtection="1">
      <alignment horizontal="center" vertical="center"/>
      <protection/>
    </xf>
    <xf numFmtId="188" fontId="88" fillId="34" borderId="47" xfId="0" applyNumberFormat="1" applyFont="1" applyFill="1" applyBorder="1" applyAlignment="1" applyProtection="1">
      <alignment horizontal="center" vertical="center"/>
      <protection/>
    </xf>
    <xf numFmtId="49" fontId="88" fillId="34" borderId="41" xfId="0" applyNumberFormat="1" applyFont="1" applyFill="1" applyBorder="1" applyAlignment="1">
      <alignment horizontal="center" vertical="center" wrapText="1"/>
    </xf>
    <xf numFmtId="0" fontId="98" fillId="34" borderId="42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88" fontId="88" fillId="34" borderId="43" xfId="0" applyNumberFormat="1" applyFont="1" applyFill="1" applyBorder="1" applyAlignment="1" applyProtection="1">
      <alignment horizontal="center" vertical="center"/>
      <protection/>
    </xf>
    <xf numFmtId="190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41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88" fontId="88" fillId="34" borderId="43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6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3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6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88" fontId="88" fillId="0" borderId="16" xfId="56" applyNumberFormat="1" applyFont="1" applyFill="1" applyBorder="1" applyAlignment="1" applyProtection="1">
      <alignment horizontal="center" vertical="center"/>
      <protection/>
    </xf>
    <xf numFmtId="1" fontId="88" fillId="0" borderId="33" xfId="56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224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88" fontId="88" fillId="34" borderId="16" xfId="0" applyNumberFormat="1" applyFont="1" applyFill="1" applyBorder="1" applyAlignment="1" applyProtection="1">
      <alignment horizontal="center" vertical="center"/>
      <protection/>
    </xf>
    <xf numFmtId="188" fontId="88" fillId="34" borderId="33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90" fontId="88" fillId="34" borderId="56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3" xfId="0" applyNumberFormat="1" applyFont="1" applyFill="1" applyBorder="1" applyAlignment="1" applyProtection="1">
      <alignment horizontal="center" vertical="center"/>
      <protection/>
    </xf>
    <xf numFmtId="0" fontId="88" fillId="34" borderId="59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90" fontId="89" fillId="34" borderId="32" xfId="0" applyNumberFormat="1" applyFont="1" applyFill="1" applyBorder="1" applyAlignment="1">
      <alignment horizontal="center" vertical="center"/>
    </xf>
    <xf numFmtId="190" fontId="89" fillId="34" borderId="25" xfId="0" applyNumberFormat="1" applyFont="1" applyFill="1" applyBorder="1" applyAlignment="1">
      <alignment horizontal="center" vertical="center"/>
    </xf>
    <xf numFmtId="190" fontId="89" fillId="34" borderId="21" xfId="0" applyNumberFormat="1" applyFont="1" applyFill="1" applyBorder="1" applyAlignment="1">
      <alignment horizontal="center" vertical="center"/>
    </xf>
    <xf numFmtId="190" fontId="89" fillId="34" borderId="14" xfId="0" applyNumberFormat="1" applyFont="1" applyFill="1" applyBorder="1" applyAlignment="1">
      <alignment horizontal="center" vertical="center"/>
    </xf>
    <xf numFmtId="190" fontId="89" fillId="34" borderId="70" xfId="0" applyNumberFormat="1" applyFont="1" applyFill="1" applyBorder="1" applyAlignment="1">
      <alignment horizontal="center" vertical="center"/>
    </xf>
    <xf numFmtId="190" fontId="89" fillId="34" borderId="16" xfId="0" applyNumberFormat="1" applyFont="1" applyFill="1" applyBorder="1" applyAlignment="1">
      <alignment horizontal="center" vertical="center"/>
    </xf>
    <xf numFmtId="190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7" xfId="0" applyNumberFormat="1" applyFont="1" applyFill="1" applyBorder="1" applyAlignment="1">
      <alignment horizontal="left" vertical="center" wrapText="1"/>
    </xf>
    <xf numFmtId="18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40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90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3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88" fontId="88" fillId="0" borderId="37" xfId="0" applyNumberFormat="1" applyFont="1" applyFill="1" applyBorder="1" applyAlignment="1" applyProtection="1">
      <alignment horizontal="center" vertical="center"/>
      <protection/>
    </xf>
    <xf numFmtId="190" fontId="88" fillId="0" borderId="56" xfId="0" applyNumberFormat="1" applyFont="1" applyFill="1" applyBorder="1" applyAlignment="1" applyProtection="1">
      <alignment horizontal="center" vertical="center"/>
      <protection/>
    </xf>
    <xf numFmtId="0" fontId="88" fillId="0" borderId="31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88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40" xfId="0" applyNumberFormat="1" applyFont="1" applyFill="1" applyBorder="1" applyAlignment="1">
      <alignment horizontal="center" vertical="center" wrapText="1"/>
    </xf>
    <xf numFmtId="190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88" fontId="88" fillId="0" borderId="30" xfId="0" applyNumberFormat="1" applyFont="1" applyFill="1" applyBorder="1" applyAlignment="1" applyProtection="1">
      <alignment horizontal="center" vertical="center"/>
      <protection/>
    </xf>
    <xf numFmtId="190" fontId="88" fillId="34" borderId="71" xfId="0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0" xfId="53" applyFont="1" applyFill="1" applyBorder="1" applyAlignment="1">
      <alignment horizontal="center" vertical="center" wrapText="1"/>
      <protection/>
    </xf>
    <xf numFmtId="0" fontId="17" fillId="0" borderId="50" xfId="53" applyFont="1" applyFill="1" applyBorder="1" applyAlignment="1">
      <alignment horizontal="center" vertical="center" wrapText="1"/>
      <protection/>
    </xf>
    <xf numFmtId="0" fontId="9" fillId="0" borderId="42" xfId="54" applyFont="1" applyBorder="1" applyAlignment="1">
      <alignment horizontal="center" vertical="center" wrapText="1"/>
      <protection/>
    </xf>
    <xf numFmtId="0" fontId="17" fillId="0" borderId="68" xfId="53" applyFont="1" applyBorder="1" applyAlignment="1">
      <alignment horizontal="center" vertical="center" wrapText="1"/>
      <protection/>
    </xf>
    <xf numFmtId="0" fontId="17" fillId="0" borderId="65" xfId="53" applyFont="1" applyBorder="1" applyAlignment="1">
      <alignment horizontal="center" vertical="center" wrapText="1"/>
      <protection/>
    </xf>
    <xf numFmtId="0" fontId="17" fillId="0" borderId="64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35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0" fontId="21" fillId="0" borderId="42" xfId="54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18" fillId="0" borderId="60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7" fillId="0" borderId="68" xfId="53" applyFont="1" applyBorder="1" applyAlignment="1">
      <alignment wrapText="1"/>
      <protection/>
    </xf>
    <xf numFmtId="0" fontId="17" fillId="0" borderId="65" xfId="53" applyFont="1" applyBorder="1" applyAlignment="1">
      <alignment wrapText="1"/>
      <protection/>
    </xf>
    <xf numFmtId="0" fontId="17" fillId="0" borderId="64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35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31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16" fillId="0" borderId="68" xfId="53" applyFont="1" applyBorder="1" applyAlignment="1">
      <alignment horizontal="center" vertical="center" wrapText="1"/>
      <protection/>
    </xf>
    <xf numFmtId="0" fontId="16" fillId="0" borderId="65" xfId="53" applyFont="1" applyBorder="1" applyAlignment="1">
      <alignment horizontal="center" vertical="center" wrapText="1"/>
      <protection/>
    </xf>
    <xf numFmtId="0" fontId="16" fillId="0" borderId="64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35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31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42" xfId="53" applyNumberFormat="1" applyFont="1" applyBorder="1" applyAlignment="1">
      <alignment horizontal="center" vertical="center" wrapText="1"/>
      <protection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5" xfId="53" applyFont="1" applyBorder="1" applyAlignment="1">
      <alignment horizontal="center" vertical="center" wrapText="1"/>
      <protection/>
    </xf>
    <xf numFmtId="0" fontId="20" fillId="0" borderId="6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35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31" xfId="53" applyFont="1" applyBorder="1" applyAlignment="1">
      <alignment horizontal="center" vertical="center" wrapText="1"/>
      <protection/>
    </xf>
    <xf numFmtId="0" fontId="18" fillId="0" borderId="42" xfId="53" applyFont="1" applyFill="1" applyBorder="1" applyAlignment="1">
      <alignment horizontal="center" vertical="center" wrapText="1"/>
      <protection/>
    </xf>
    <xf numFmtId="0" fontId="18" fillId="0" borderId="65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7" fillId="0" borderId="65" xfId="53" applyFont="1" applyBorder="1" applyAlignment="1">
      <alignment vertical="center" wrapText="1"/>
      <protection/>
    </xf>
    <xf numFmtId="0" fontId="17" fillId="0" borderId="31" xfId="53" applyFont="1" applyBorder="1" applyAlignment="1">
      <alignment vertical="center" wrapText="1"/>
      <protection/>
    </xf>
    <xf numFmtId="0" fontId="17" fillId="0" borderId="50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42" xfId="54" applyFont="1" applyFill="1" applyBorder="1" applyAlignment="1">
      <alignment horizontal="center"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7" fillId="0" borderId="65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1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60" xfId="53" applyFont="1" applyBorder="1" applyAlignment="1">
      <alignment horizontal="center" vertical="center"/>
      <protection/>
    </xf>
    <xf numFmtId="0" fontId="1" fillId="0" borderId="50" xfId="53" applyFont="1" applyBorder="1" applyAlignment="1">
      <alignment horizontal="center" vertical="center"/>
      <protection/>
    </xf>
    <xf numFmtId="0" fontId="17" fillId="0" borderId="68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65" xfId="53" applyFill="1" applyBorder="1" applyAlignment="1">
      <alignment vertical="center" wrapText="1"/>
      <protection/>
    </xf>
    <xf numFmtId="0" fontId="9" fillId="0" borderId="50" xfId="54" applyFont="1" applyBorder="1" applyAlignment="1">
      <alignment horizontal="center" vertical="center" wrapText="1"/>
      <protection/>
    </xf>
    <xf numFmtId="0" fontId="9" fillId="0" borderId="65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4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0" xfId="53" applyFont="1" applyFill="1" applyBorder="1" applyAlignment="1">
      <alignment horizontal="center" vertical="center" wrapText="1"/>
      <protection/>
    </xf>
    <xf numFmtId="0" fontId="1" fillId="0" borderId="50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30" xfId="0" applyNumberFormat="1" applyFont="1" applyFill="1" applyBorder="1" applyAlignment="1">
      <alignment horizontal="left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9" xfId="0" applyFont="1" applyFill="1" applyBorder="1" applyAlignment="1">
      <alignment horizontal="center" vertical="center" wrapText="1"/>
    </xf>
    <xf numFmtId="0" fontId="100" fillId="34" borderId="62" xfId="0" applyFont="1" applyFill="1" applyBorder="1" applyAlignment="1">
      <alignment horizontal="center" vertical="center" wrapText="1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89" fillId="34" borderId="32" xfId="0" applyFont="1" applyFill="1" applyBorder="1" applyAlignment="1">
      <alignment horizontal="center" vertical="center" wrapText="1"/>
    </xf>
    <xf numFmtId="0" fontId="89" fillId="34" borderId="38" xfId="0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9" fillId="34" borderId="36" xfId="0" applyNumberFormat="1" applyFont="1" applyFill="1" applyBorder="1" applyAlignment="1">
      <alignment horizontal="center" vertical="center" wrapText="1"/>
    </xf>
    <xf numFmtId="49" fontId="89" fillId="34" borderId="38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right" vertical="center"/>
      <protection/>
    </xf>
    <xf numFmtId="0" fontId="31" fillId="0" borderId="3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102" fillId="34" borderId="52" xfId="0" applyFont="1" applyFill="1" applyBorder="1" applyAlignment="1">
      <alignment horizontal="center" vertical="center" wrapText="1"/>
    </xf>
    <xf numFmtId="0" fontId="102" fillId="34" borderId="59" xfId="0" applyFont="1" applyFill="1" applyBorder="1" applyAlignment="1">
      <alignment horizontal="center" vertical="center" wrapText="1"/>
    </xf>
    <xf numFmtId="49" fontId="88" fillId="34" borderId="72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36" xfId="0" applyFont="1" applyFill="1" applyBorder="1" applyAlignment="1">
      <alignment horizontal="center" vertical="center" wrapText="1"/>
    </xf>
    <xf numFmtId="0" fontId="89" fillId="34" borderId="58" xfId="0" applyFont="1" applyFill="1" applyBorder="1" applyAlignment="1">
      <alignment horizontal="center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49" fontId="88" fillId="34" borderId="62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9" fillId="34" borderId="54" xfId="0" applyNumberFormat="1" applyFont="1" applyFill="1" applyBorder="1" applyAlignment="1">
      <alignment horizontal="center" vertical="center" wrapText="1"/>
    </xf>
    <xf numFmtId="0" fontId="89" fillId="34" borderId="7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2" xfId="0" applyNumberFormat="1" applyFont="1" applyFill="1" applyBorder="1" applyAlignment="1" applyProtection="1">
      <alignment horizontal="center" vertical="center"/>
      <protection/>
    </xf>
    <xf numFmtId="0" fontId="89" fillId="0" borderId="36" xfId="0" applyNumberFormat="1" applyFont="1" applyFill="1" applyBorder="1" applyAlignment="1" applyProtection="1">
      <alignment horizontal="center" vertical="center"/>
      <protection/>
    </xf>
    <xf numFmtId="0" fontId="89" fillId="0" borderId="38" xfId="0" applyNumberFormat="1" applyFont="1" applyFill="1" applyBorder="1" applyAlignment="1" applyProtection="1">
      <alignment horizontal="center" vertical="center"/>
      <protection/>
    </xf>
    <xf numFmtId="0" fontId="89" fillId="0" borderId="32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8" xfId="0" applyFont="1" applyFill="1" applyBorder="1" applyAlignment="1">
      <alignment horizontal="center" vertical="center" wrapText="1"/>
    </xf>
    <xf numFmtId="188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7" xfId="0" applyNumberFormat="1" applyFont="1" applyFill="1" applyBorder="1" applyAlignment="1">
      <alignment horizontal="left" vertical="center" wrapText="1"/>
    </xf>
    <xf numFmtId="188" fontId="88" fillId="0" borderId="46" xfId="0" applyNumberFormat="1" applyFont="1" applyFill="1" applyBorder="1" applyAlignment="1" applyProtection="1">
      <alignment horizontal="center" vertical="center" wrapText="1"/>
      <protection/>
    </xf>
    <xf numFmtId="188" fontId="88" fillId="0" borderId="45" xfId="0" applyNumberFormat="1" applyFont="1" applyFill="1" applyBorder="1" applyAlignment="1" applyProtection="1">
      <alignment horizontal="center" vertical="center" wrapText="1"/>
      <protection/>
    </xf>
    <xf numFmtId="188" fontId="88" fillId="0" borderId="11" xfId="0" applyNumberFormat="1" applyFont="1" applyFill="1" applyBorder="1" applyAlignment="1" applyProtection="1">
      <alignment horizontal="center" vertical="center" wrapText="1"/>
      <protection/>
    </xf>
    <xf numFmtId="188" fontId="88" fillId="0" borderId="13" xfId="0" applyNumberFormat="1" applyFont="1" applyFill="1" applyBorder="1" applyAlignment="1" applyProtection="1">
      <alignment horizontal="center" vertical="center" wrapText="1"/>
      <protection/>
    </xf>
    <xf numFmtId="188" fontId="88" fillId="0" borderId="61" xfId="0" applyNumberFormat="1" applyFont="1" applyFill="1" applyBorder="1" applyAlignment="1" applyProtection="1">
      <alignment horizontal="center" vertical="center"/>
      <protection/>
    </xf>
    <xf numFmtId="188" fontId="88" fillId="0" borderId="31" xfId="0" applyNumberFormat="1" applyFont="1" applyFill="1" applyBorder="1" applyAlignment="1" applyProtection="1">
      <alignment horizontal="center" vertical="center"/>
      <protection/>
    </xf>
    <xf numFmtId="188" fontId="88" fillId="0" borderId="11" xfId="0" applyNumberFormat="1" applyFont="1" applyFill="1" applyBorder="1" applyAlignment="1" applyProtection="1">
      <alignment horizontal="center" vertical="center"/>
      <protection/>
    </xf>
    <xf numFmtId="188" fontId="88" fillId="0" borderId="49" xfId="0" applyNumberFormat="1" applyFont="1" applyFill="1" applyBorder="1" applyAlignment="1" applyProtection="1">
      <alignment horizontal="center" vertical="center" wrapText="1"/>
      <protection/>
    </xf>
    <xf numFmtId="188" fontId="88" fillId="0" borderId="44" xfId="0" applyNumberFormat="1" applyFont="1" applyFill="1" applyBorder="1" applyAlignment="1" applyProtection="1">
      <alignment horizontal="center" vertical="center" wrapText="1"/>
      <protection/>
    </xf>
    <xf numFmtId="188" fontId="88" fillId="0" borderId="47" xfId="0" applyNumberFormat="1" applyFont="1" applyFill="1" applyBorder="1" applyAlignment="1" applyProtection="1">
      <alignment horizontal="center" vertical="center" wrapText="1"/>
      <protection/>
    </xf>
    <xf numFmtId="188" fontId="88" fillId="0" borderId="15" xfId="0" applyNumberFormat="1" applyFont="1" applyFill="1" applyBorder="1" applyAlignment="1" applyProtection="1">
      <alignment horizontal="center" vertical="center" wrapText="1"/>
      <protection/>
    </xf>
    <xf numFmtId="188" fontId="88" fillId="0" borderId="40" xfId="0" applyNumberFormat="1" applyFont="1" applyFill="1" applyBorder="1" applyAlignment="1" applyProtection="1">
      <alignment horizontal="center" vertical="center" wrapText="1"/>
      <protection/>
    </xf>
    <xf numFmtId="188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7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2" xfId="0" applyNumberFormat="1" applyFont="1" applyFill="1" applyBorder="1" applyAlignment="1" applyProtection="1">
      <alignment horizontal="center" vertical="center" textRotation="90"/>
      <protection/>
    </xf>
    <xf numFmtId="188" fontId="88" fillId="0" borderId="59" xfId="0" applyNumberFormat="1" applyFont="1" applyFill="1" applyBorder="1" applyAlignment="1" applyProtection="1">
      <alignment horizontal="center" vertical="center" textRotation="90"/>
      <protection/>
    </xf>
    <xf numFmtId="188" fontId="88" fillId="0" borderId="20" xfId="0" applyNumberFormat="1" applyFont="1" applyFill="1" applyBorder="1" applyAlignment="1" applyProtection="1">
      <alignment horizontal="center" vertical="center" textRotation="90"/>
      <protection/>
    </xf>
    <xf numFmtId="188" fontId="88" fillId="0" borderId="46" xfId="0" applyNumberFormat="1" applyFont="1" applyFill="1" applyBorder="1" applyAlignment="1" applyProtection="1">
      <alignment horizontal="center" vertical="center"/>
      <protection/>
    </xf>
    <xf numFmtId="188" fontId="88" fillId="0" borderId="16" xfId="0" applyNumberFormat="1" applyFont="1" applyFill="1" applyBorder="1" applyAlignment="1" applyProtection="1">
      <alignment horizontal="center" vertical="center"/>
      <protection/>
    </xf>
    <xf numFmtId="223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2" xfId="0" applyNumberFormat="1" applyFont="1" applyFill="1" applyBorder="1" applyAlignment="1" applyProtection="1">
      <alignment horizontal="center" vertical="center"/>
      <protection/>
    </xf>
    <xf numFmtId="49" fontId="89" fillId="34" borderId="36" xfId="0" applyNumberFormat="1" applyFont="1" applyFill="1" applyBorder="1" applyAlignment="1" applyProtection="1">
      <alignment horizontal="center" vertical="center"/>
      <protection/>
    </xf>
    <xf numFmtId="49" fontId="89" fillId="34" borderId="38" xfId="0" applyNumberFormat="1" applyFont="1" applyFill="1" applyBorder="1" applyAlignment="1" applyProtection="1">
      <alignment horizontal="center" vertical="center"/>
      <protection/>
    </xf>
    <xf numFmtId="0" fontId="88" fillId="0" borderId="44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0" fontId="94" fillId="0" borderId="46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89" fillId="34" borderId="32" xfId="0" applyNumberFormat="1" applyFont="1" applyFill="1" applyBorder="1" applyAlignment="1" applyProtection="1">
      <alignment horizontal="center" vertical="center"/>
      <protection/>
    </xf>
    <xf numFmtId="0" fontId="89" fillId="34" borderId="36" xfId="0" applyNumberFormat="1" applyFont="1" applyFill="1" applyBorder="1" applyAlignment="1" applyProtection="1">
      <alignment horizontal="center" vertical="center"/>
      <protection/>
    </xf>
    <xf numFmtId="0" fontId="89" fillId="34" borderId="38" xfId="0" applyNumberFormat="1" applyFont="1" applyFill="1" applyBorder="1" applyAlignment="1" applyProtection="1">
      <alignment horizontal="center" vertical="center"/>
      <protection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88" fontId="89" fillId="0" borderId="0" xfId="0" applyNumberFormat="1" applyFont="1" applyFill="1" applyBorder="1" applyAlignment="1" applyProtection="1">
      <alignment horizontal="center" vertical="center"/>
      <protection/>
    </xf>
    <xf numFmtId="188" fontId="88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50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88" fillId="0" borderId="13" xfId="0" applyNumberFormat="1" applyFont="1" applyFill="1" applyBorder="1" applyAlignment="1" applyProtection="1">
      <alignment horizontal="center" vertical="center"/>
      <protection/>
    </xf>
    <xf numFmtId="223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7">
      <selection activeCell="Q10" sqref="Q10:AL10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78" t="s">
        <v>178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7" t="s">
        <v>153</v>
      </c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</row>
    <row r="3" spans="2:54" ht="20.25" customHeight="1">
      <c r="B3" s="475" t="s">
        <v>179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</row>
    <row r="4" spans="2:54" ht="23.25" customHeight="1">
      <c r="B4" s="479" t="s">
        <v>188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0" t="s">
        <v>29</v>
      </c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</row>
    <row r="5" spans="2:54" ht="30" customHeight="1">
      <c r="B5" s="486" t="s">
        <v>220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29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</row>
    <row r="6" spans="2:54" s="52" customFormat="1" ht="16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</row>
    <row r="7" spans="2:54" s="52" customFormat="1" ht="22.5" customHeight="1">
      <c r="B7" s="475" t="s">
        <v>28</v>
      </c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</row>
    <row r="8" spans="2:54" s="52" customFormat="1" ht="27" customHeight="1">
      <c r="B8" s="475" t="s">
        <v>180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87" t="s">
        <v>161</v>
      </c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590" t="s">
        <v>291</v>
      </c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128"/>
    </row>
    <row r="9" spans="17:54" s="52" customFormat="1" ht="33" customHeight="1">
      <c r="Q9" s="489" t="s">
        <v>186</v>
      </c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128"/>
    </row>
    <row r="10" spans="17:54" s="52" customFormat="1" ht="27.75" customHeight="1">
      <c r="Q10" s="489" t="s">
        <v>289</v>
      </c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70"/>
      <c r="AN10" s="7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132"/>
    </row>
    <row r="11" spans="17:54" s="52" customFormat="1" ht="27.75" customHeight="1">
      <c r="Q11" s="481" t="s">
        <v>290</v>
      </c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3"/>
      <c r="AM11" s="483"/>
      <c r="AN11" s="483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</row>
    <row r="12" spans="17:54" s="52" customFormat="1" ht="24" customHeight="1"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589" t="s">
        <v>288</v>
      </c>
      <c r="AP12" s="589"/>
      <c r="AQ12" s="589"/>
      <c r="AR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</row>
    <row r="13" spans="17:54" s="52" customFormat="1" ht="28.5" customHeight="1">
      <c r="Q13" s="492" t="s">
        <v>292</v>
      </c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</row>
    <row r="14" spans="17:54" s="52" customFormat="1" ht="25.5" customHeight="1"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74" t="s">
        <v>160</v>
      </c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69"/>
    </row>
    <row r="15" spans="17:54" s="52" customFormat="1" ht="26.25" customHeight="1">
      <c r="Q15" s="481" t="s">
        <v>159</v>
      </c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91" t="s">
        <v>229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2"/>
      <c r="D20" s="92"/>
      <c r="E20" s="92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63"/>
      <c r="Y20" s="63"/>
      <c r="Z20" s="91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</row>
    <row r="21" spans="2:54" ht="19.5" customHeight="1">
      <c r="B21" s="587" t="s">
        <v>0</v>
      </c>
      <c r="C21" s="573" t="s">
        <v>30</v>
      </c>
      <c r="D21" s="574"/>
      <c r="E21" s="574"/>
      <c r="F21" s="575"/>
      <c r="G21" s="573" t="s">
        <v>31</v>
      </c>
      <c r="H21" s="574"/>
      <c r="I21" s="574"/>
      <c r="J21" s="575"/>
      <c r="K21" s="573" t="s">
        <v>32</v>
      </c>
      <c r="L21" s="574"/>
      <c r="M21" s="574"/>
      <c r="N21" s="574"/>
      <c r="O21" s="575"/>
      <c r="P21" s="573" t="s">
        <v>33</v>
      </c>
      <c r="Q21" s="574"/>
      <c r="R21" s="574"/>
      <c r="S21" s="575"/>
      <c r="T21" s="573" t="s">
        <v>34</v>
      </c>
      <c r="U21" s="574"/>
      <c r="V21" s="574"/>
      <c r="W21" s="574"/>
      <c r="X21" s="575"/>
      <c r="Y21" s="573" t="s">
        <v>35</v>
      </c>
      <c r="Z21" s="574"/>
      <c r="AA21" s="574"/>
      <c r="AB21" s="575"/>
      <c r="AC21" s="573" t="s">
        <v>36</v>
      </c>
      <c r="AD21" s="574"/>
      <c r="AE21" s="574"/>
      <c r="AF21" s="575"/>
      <c r="AG21" s="573" t="s">
        <v>37</v>
      </c>
      <c r="AH21" s="574"/>
      <c r="AI21" s="574"/>
      <c r="AJ21" s="575"/>
      <c r="AK21" s="573" t="s">
        <v>38</v>
      </c>
      <c r="AL21" s="574"/>
      <c r="AM21" s="574"/>
      <c r="AN21" s="574"/>
      <c r="AO21" s="575"/>
      <c r="AP21" s="573" t="s">
        <v>39</v>
      </c>
      <c r="AQ21" s="574"/>
      <c r="AR21" s="574"/>
      <c r="AS21" s="575"/>
      <c r="AT21" s="573" t="s">
        <v>40</v>
      </c>
      <c r="AU21" s="574"/>
      <c r="AV21" s="574"/>
      <c r="AW21" s="574"/>
      <c r="AX21" s="575"/>
      <c r="AY21" s="600" t="s">
        <v>41</v>
      </c>
      <c r="AZ21" s="600"/>
      <c r="BA21" s="600"/>
      <c r="BB21" s="600"/>
    </row>
    <row r="22" spans="2:54" ht="19.5" customHeight="1">
      <c r="B22" s="5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33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21" t="s">
        <v>44</v>
      </c>
      <c r="AE23" s="120" t="s">
        <v>44</v>
      </c>
      <c r="AF23" s="120" t="s">
        <v>44</v>
      </c>
      <c r="AG23" s="120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34" t="s">
        <v>183</v>
      </c>
      <c r="AT23" s="134" t="s">
        <v>44</v>
      </c>
      <c r="AU23" s="134" t="s">
        <v>44</v>
      </c>
      <c r="AV23" s="134" t="s">
        <v>44</v>
      </c>
      <c r="AW23" s="134" t="s">
        <v>44</v>
      </c>
      <c r="AX23" s="134" t="s">
        <v>44</v>
      </c>
      <c r="AY23" s="134" t="s">
        <v>44</v>
      </c>
      <c r="AZ23" s="134" t="s">
        <v>44</v>
      </c>
      <c r="BA23" s="134" t="s">
        <v>44</v>
      </c>
      <c r="BB23" s="134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210</v>
      </c>
      <c r="H24" s="64" t="s">
        <v>210</v>
      </c>
      <c r="I24" s="64" t="s">
        <v>210</v>
      </c>
      <c r="J24" s="64" t="s">
        <v>210</v>
      </c>
      <c r="K24" s="64" t="s">
        <v>210</v>
      </c>
      <c r="L24" s="64" t="s">
        <v>210</v>
      </c>
      <c r="M24" s="64" t="s">
        <v>210</v>
      </c>
      <c r="N24" s="64" t="s">
        <v>210</v>
      </c>
      <c r="O24" s="64" t="s">
        <v>210</v>
      </c>
      <c r="P24" s="64" t="s">
        <v>210</v>
      </c>
      <c r="Q24" s="64" t="s">
        <v>210</v>
      </c>
      <c r="R24" s="64" t="s">
        <v>213</v>
      </c>
      <c r="S24" s="64" t="s">
        <v>213</v>
      </c>
      <c r="T24" s="597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8"/>
      <c r="AT24" s="598"/>
      <c r="AU24" s="598"/>
      <c r="AV24" s="598"/>
      <c r="AW24" s="598"/>
      <c r="AX24" s="598"/>
      <c r="AY24" s="598"/>
      <c r="AZ24" s="598"/>
      <c r="BA24" s="598"/>
      <c r="BB24" s="599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586" t="s">
        <v>232</v>
      </c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6"/>
      <c r="AA26" s="586"/>
      <c r="AB26" s="586"/>
      <c r="AC26" s="586"/>
      <c r="AD26" s="586"/>
      <c r="AE26" s="586"/>
      <c r="AF26" s="586"/>
      <c r="AG26" s="586"/>
      <c r="AH26" s="586"/>
      <c r="AI26" s="586"/>
      <c r="AJ26" s="586"/>
      <c r="AK26" s="586"/>
      <c r="AL26" s="586"/>
      <c r="AM26" s="586"/>
      <c r="AN26" s="586"/>
      <c r="AO26" s="586"/>
      <c r="AP26" s="586"/>
      <c r="AQ26" s="586"/>
      <c r="AR26" s="586"/>
      <c r="AS26" s="586"/>
      <c r="AT26" s="586"/>
      <c r="AU26" s="586"/>
      <c r="AV26" s="586"/>
      <c r="AW26" s="586"/>
      <c r="AX26" s="586"/>
      <c r="AY26" s="586"/>
      <c r="AZ26" s="586"/>
      <c r="BA26" s="586"/>
      <c r="BB26" s="5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05" t="s">
        <v>0</v>
      </c>
      <c r="C32" s="498"/>
      <c r="D32" s="506" t="s">
        <v>45</v>
      </c>
      <c r="E32" s="497"/>
      <c r="F32" s="497"/>
      <c r="G32" s="498"/>
      <c r="H32" s="519" t="s">
        <v>187</v>
      </c>
      <c r="I32" s="520"/>
      <c r="J32" s="521"/>
      <c r="K32" s="496" t="s">
        <v>46</v>
      </c>
      <c r="L32" s="497"/>
      <c r="M32" s="497"/>
      <c r="N32" s="498"/>
      <c r="O32" s="496" t="s">
        <v>157</v>
      </c>
      <c r="P32" s="497"/>
      <c r="Q32" s="498"/>
      <c r="R32" s="496" t="s">
        <v>299</v>
      </c>
      <c r="S32" s="509"/>
      <c r="T32" s="510"/>
      <c r="U32" s="496" t="s">
        <v>47</v>
      </c>
      <c r="V32" s="497"/>
      <c r="W32" s="498"/>
      <c r="X32" s="496" t="s">
        <v>156</v>
      </c>
      <c r="Y32" s="497"/>
      <c r="Z32" s="498"/>
      <c r="AA32" s="49"/>
      <c r="AB32" s="584" t="s">
        <v>155</v>
      </c>
      <c r="AC32" s="585"/>
      <c r="AD32" s="585"/>
      <c r="AE32" s="585"/>
      <c r="AF32" s="585"/>
      <c r="AG32" s="496" t="s">
        <v>181</v>
      </c>
      <c r="AH32" s="576"/>
      <c r="AI32" s="561"/>
      <c r="AJ32" s="496" t="s">
        <v>154</v>
      </c>
      <c r="AK32" s="497"/>
      <c r="AL32" s="561"/>
      <c r="AM32" s="51"/>
      <c r="AN32" s="547" t="s">
        <v>230</v>
      </c>
      <c r="AO32" s="548"/>
      <c r="AP32" s="549"/>
      <c r="AQ32" s="581" t="s">
        <v>235</v>
      </c>
      <c r="AR32" s="571"/>
      <c r="AS32" s="571"/>
      <c r="AT32" s="571"/>
      <c r="AU32" s="571"/>
      <c r="AV32" s="571"/>
      <c r="AW32" s="571"/>
      <c r="AX32" s="571"/>
      <c r="AY32" s="571" t="s">
        <v>181</v>
      </c>
      <c r="AZ32" s="571"/>
      <c r="BA32" s="571"/>
      <c r="BB32" s="572"/>
    </row>
    <row r="33" spans="2:54" ht="15.75" customHeight="1">
      <c r="B33" s="499"/>
      <c r="C33" s="501"/>
      <c r="D33" s="499"/>
      <c r="E33" s="500"/>
      <c r="F33" s="500"/>
      <c r="G33" s="501"/>
      <c r="H33" s="522"/>
      <c r="I33" s="523"/>
      <c r="J33" s="524"/>
      <c r="K33" s="499"/>
      <c r="L33" s="500"/>
      <c r="M33" s="500"/>
      <c r="N33" s="501"/>
      <c r="O33" s="499"/>
      <c r="P33" s="500"/>
      <c r="Q33" s="501"/>
      <c r="R33" s="511"/>
      <c r="S33" s="512"/>
      <c r="T33" s="513"/>
      <c r="U33" s="499"/>
      <c r="V33" s="500"/>
      <c r="W33" s="501"/>
      <c r="X33" s="499"/>
      <c r="Y33" s="500"/>
      <c r="Z33" s="501"/>
      <c r="AA33" s="49"/>
      <c r="AB33" s="585"/>
      <c r="AC33" s="585"/>
      <c r="AD33" s="585"/>
      <c r="AE33" s="585"/>
      <c r="AF33" s="585"/>
      <c r="AG33" s="577"/>
      <c r="AH33" s="578"/>
      <c r="AI33" s="562"/>
      <c r="AJ33" s="502"/>
      <c r="AK33" s="503"/>
      <c r="AL33" s="562"/>
      <c r="AM33" s="50"/>
      <c r="AN33" s="550"/>
      <c r="AO33" s="551"/>
      <c r="AP33" s="552"/>
      <c r="AQ33" s="58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2"/>
    </row>
    <row r="34" spans="2:54" ht="40.5" customHeight="1">
      <c r="B34" s="502"/>
      <c r="C34" s="504"/>
      <c r="D34" s="502"/>
      <c r="E34" s="503"/>
      <c r="F34" s="503"/>
      <c r="G34" s="504"/>
      <c r="H34" s="525"/>
      <c r="I34" s="526"/>
      <c r="J34" s="527"/>
      <c r="K34" s="502"/>
      <c r="L34" s="503"/>
      <c r="M34" s="503"/>
      <c r="N34" s="504"/>
      <c r="O34" s="502"/>
      <c r="P34" s="503"/>
      <c r="Q34" s="504"/>
      <c r="R34" s="514"/>
      <c r="S34" s="515"/>
      <c r="T34" s="516"/>
      <c r="U34" s="502"/>
      <c r="V34" s="503"/>
      <c r="W34" s="504"/>
      <c r="X34" s="502"/>
      <c r="Y34" s="503"/>
      <c r="Z34" s="504"/>
      <c r="AA34" s="49"/>
      <c r="AB34" s="591" t="s">
        <v>152</v>
      </c>
      <c r="AC34" s="592"/>
      <c r="AD34" s="592"/>
      <c r="AE34" s="592"/>
      <c r="AF34" s="593"/>
      <c r="AG34" s="493">
        <v>1</v>
      </c>
      <c r="AH34" s="494"/>
      <c r="AI34" s="563"/>
      <c r="AJ34" s="493" t="s">
        <v>212</v>
      </c>
      <c r="AK34" s="494"/>
      <c r="AL34" s="563"/>
      <c r="AM34" s="50"/>
      <c r="AN34" s="550"/>
      <c r="AO34" s="551"/>
      <c r="AP34" s="552"/>
      <c r="AQ34" s="58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2"/>
    </row>
    <row r="35" spans="2:54" s="101" customFormat="1" ht="39" customHeight="1">
      <c r="B35" s="484">
        <v>1</v>
      </c>
      <c r="C35" s="485"/>
      <c r="D35" s="484">
        <v>33</v>
      </c>
      <c r="E35" s="484"/>
      <c r="F35" s="484"/>
      <c r="G35" s="484"/>
      <c r="H35" s="484">
        <v>6</v>
      </c>
      <c r="I35" s="484"/>
      <c r="J35" s="484"/>
      <c r="K35" s="493" t="s">
        <v>211</v>
      </c>
      <c r="L35" s="507"/>
      <c r="M35" s="507"/>
      <c r="N35" s="508"/>
      <c r="O35" s="484"/>
      <c r="P35" s="485"/>
      <c r="Q35" s="485"/>
      <c r="R35" s="517"/>
      <c r="S35" s="518"/>
      <c r="T35" s="518"/>
      <c r="U35" s="484">
        <v>13</v>
      </c>
      <c r="V35" s="485"/>
      <c r="W35" s="485"/>
      <c r="X35" s="484">
        <v>52</v>
      </c>
      <c r="Y35" s="485"/>
      <c r="Z35" s="485"/>
      <c r="AA35" s="99"/>
      <c r="AB35" s="594"/>
      <c r="AC35" s="595"/>
      <c r="AD35" s="595"/>
      <c r="AE35" s="595"/>
      <c r="AF35" s="596"/>
      <c r="AG35" s="556">
        <v>3</v>
      </c>
      <c r="AH35" s="543"/>
      <c r="AI35" s="580"/>
      <c r="AJ35" s="556" t="s">
        <v>214</v>
      </c>
      <c r="AK35" s="543"/>
      <c r="AL35" s="580"/>
      <c r="AM35" s="100"/>
      <c r="AN35" s="553"/>
      <c r="AO35" s="554"/>
      <c r="AP35" s="555"/>
      <c r="AQ35" s="582"/>
      <c r="AR35" s="583"/>
      <c r="AS35" s="583"/>
      <c r="AT35" s="583"/>
      <c r="AU35" s="583"/>
      <c r="AV35" s="583"/>
      <c r="AW35" s="583"/>
      <c r="AX35" s="583"/>
      <c r="AY35" s="571"/>
      <c r="AZ35" s="571"/>
      <c r="BA35" s="571"/>
      <c r="BB35" s="572"/>
    </row>
    <row r="36" spans="2:54" s="101" customFormat="1" ht="27" customHeight="1">
      <c r="B36" s="484">
        <v>2</v>
      </c>
      <c r="C36" s="485"/>
      <c r="D36" s="493"/>
      <c r="E36" s="494"/>
      <c r="F36" s="494"/>
      <c r="G36" s="495"/>
      <c r="H36" s="484"/>
      <c r="I36" s="485"/>
      <c r="J36" s="485"/>
      <c r="K36" s="484" t="s">
        <v>215</v>
      </c>
      <c r="L36" s="485"/>
      <c r="M36" s="485"/>
      <c r="N36" s="485"/>
      <c r="O36" s="484">
        <v>11</v>
      </c>
      <c r="P36" s="485"/>
      <c r="Q36" s="485"/>
      <c r="R36" s="517">
        <v>2</v>
      </c>
      <c r="S36" s="518"/>
      <c r="T36" s="518"/>
      <c r="U36" s="484"/>
      <c r="V36" s="485"/>
      <c r="W36" s="485"/>
      <c r="X36" s="484">
        <v>17</v>
      </c>
      <c r="Y36" s="485"/>
      <c r="Z36" s="485"/>
      <c r="AA36" s="99"/>
      <c r="AB36" s="542"/>
      <c r="AC36" s="543"/>
      <c r="AD36" s="543"/>
      <c r="AE36" s="543"/>
      <c r="AF36" s="543"/>
      <c r="AG36" s="542"/>
      <c r="AH36" s="542"/>
      <c r="AI36" s="542"/>
      <c r="AJ36" s="542"/>
      <c r="AK36" s="542"/>
      <c r="AL36" s="542"/>
      <c r="AM36" s="102"/>
      <c r="AN36" s="556">
        <v>1</v>
      </c>
      <c r="AO36" s="542"/>
      <c r="AP36" s="557"/>
      <c r="AQ36" s="517" t="s">
        <v>231</v>
      </c>
      <c r="AR36" s="517"/>
      <c r="AS36" s="517"/>
      <c r="AT36" s="517"/>
      <c r="AU36" s="517"/>
      <c r="AV36" s="517"/>
      <c r="AW36" s="517"/>
      <c r="AX36" s="517"/>
      <c r="AY36" s="565">
        <v>3</v>
      </c>
      <c r="AZ36" s="566"/>
      <c r="BA36" s="566"/>
      <c r="BB36" s="567"/>
    </row>
    <row r="37" spans="2:54" s="101" customFormat="1" ht="29.25" customHeight="1">
      <c r="B37" s="484" t="s">
        <v>1</v>
      </c>
      <c r="C37" s="485"/>
      <c r="D37" s="484">
        <v>33</v>
      </c>
      <c r="E37" s="485"/>
      <c r="F37" s="485"/>
      <c r="G37" s="485"/>
      <c r="H37" s="484">
        <v>6</v>
      </c>
      <c r="I37" s="485"/>
      <c r="J37" s="485"/>
      <c r="K37" s="484" t="s">
        <v>216</v>
      </c>
      <c r="L37" s="485"/>
      <c r="M37" s="485"/>
      <c r="N37" s="485"/>
      <c r="O37" s="484">
        <v>11</v>
      </c>
      <c r="P37" s="485"/>
      <c r="Q37" s="485"/>
      <c r="R37" s="517">
        <v>2</v>
      </c>
      <c r="S37" s="518"/>
      <c r="T37" s="518"/>
      <c r="U37" s="484">
        <v>13</v>
      </c>
      <c r="V37" s="485"/>
      <c r="W37" s="485"/>
      <c r="X37" s="484">
        <v>69</v>
      </c>
      <c r="Y37" s="485"/>
      <c r="Z37" s="485"/>
      <c r="AA37" s="99"/>
      <c r="AB37" s="544"/>
      <c r="AC37" s="544"/>
      <c r="AD37" s="544"/>
      <c r="AE37" s="544"/>
      <c r="AF37" s="544"/>
      <c r="AG37" s="579"/>
      <c r="AH37" s="579"/>
      <c r="AI37" s="579"/>
      <c r="AJ37" s="579"/>
      <c r="AK37" s="579"/>
      <c r="AL37" s="579"/>
      <c r="AM37" s="103"/>
      <c r="AN37" s="558"/>
      <c r="AO37" s="559"/>
      <c r="AP37" s="560"/>
      <c r="AQ37" s="485"/>
      <c r="AR37" s="485"/>
      <c r="AS37" s="485"/>
      <c r="AT37" s="485"/>
      <c r="AU37" s="485"/>
      <c r="AV37" s="485"/>
      <c r="AW37" s="485"/>
      <c r="AX37" s="485"/>
      <c r="AY37" s="568"/>
      <c r="AZ37" s="569"/>
      <c r="BA37" s="569"/>
      <c r="BB37" s="570"/>
    </row>
    <row r="38" spans="2:54" ht="19.5" customHeight="1">
      <c r="B38" s="530" t="s">
        <v>217</v>
      </c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49"/>
      <c r="AB38" s="545"/>
      <c r="AC38" s="546"/>
      <c r="AD38" s="546"/>
      <c r="AE38" s="546"/>
      <c r="AF38" s="546"/>
      <c r="AG38" s="540"/>
      <c r="AH38" s="541"/>
      <c r="AI38" s="541"/>
      <c r="AJ38" s="535"/>
      <c r="AK38" s="536"/>
      <c r="AL38" s="537"/>
      <c r="AM38" s="48"/>
      <c r="AN38" s="534"/>
      <c r="AO38" s="534"/>
      <c r="AP38" s="534"/>
      <c r="AQ38" s="538"/>
      <c r="AR38" s="538"/>
      <c r="AS38" s="538"/>
      <c r="AT38" s="538"/>
      <c r="AU38" s="538"/>
      <c r="AV38" s="538"/>
      <c r="AW38" s="538"/>
      <c r="AX38" s="538"/>
      <c r="AY38" s="538"/>
      <c r="AZ38" s="538"/>
      <c r="BA38" s="538"/>
      <c r="BB38" s="564"/>
    </row>
    <row r="39" spans="2:54" ht="21.75" customHeight="1">
      <c r="B39" s="528"/>
      <c r="C39" s="529"/>
      <c r="D39" s="531"/>
      <c r="E39" s="532"/>
      <c r="F39" s="532"/>
      <c r="G39" s="532"/>
      <c r="H39" s="528"/>
      <c r="I39" s="529"/>
      <c r="J39" s="529"/>
      <c r="K39" s="533"/>
      <c r="L39" s="529"/>
      <c r="M39" s="529"/>
      <c r="N39" s="529"/>
      <c r="O39" s="531"/>
      <c r="P39" s="532"/>
      <c r="Q39" s="532"/>
      <c r="R39" s="538"/>
      <c r="S39" s="539"/>
      <c r="T39" s="539"/>
      <c r="U39" s="528"/>
      <c r="V39" s="529"/>
      <c r="W39" s="529"/>
      <c r="X39" s="533"/>
      <c r="Y39" s="529"/>
      <c r="Z39" s="529"/>
      <c r="AA39" s="49"/>
      <c r="AB39" s="546"/>
      <c r="AC39" s="546"/>
      <c r="AD39" s="546"/>
      <c r="AE39" s="546"/>
      <c r="AF39" s="546"/>
      <c r="AG39" s="541"/>
      <c r="AH39" s="541"/>
      <c r="AI39" s="541"/>
      <c r="AJ39" s="536"/>
      <c r="AK39" s="536"/>
      <c r="AL39" s="537"/>
      <c r="AM39" s="48"/>
      <c r="AN39" s="534"/>
      <c r="AO39" s="534"/>
      <c r="AP39" s="534"/>
      <c r="AQ39" s="538"/>
      <c r="AR39" s="538"/>
      <c r="AS39" s="538"/>
      <c r="AT39" s="538"/>
      <c r="AU39" s="538"/>
      <c r="AV39" s="538"/>
      <c r="AW39" s="538"/>
      <c r="AX39" s="538"/>
      <c r="AY39" s="538"/>
      <c r="AZ39" s="538"/>
      <c r="BA39" s="538"/>
      <c r="BB39" s="564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9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11.625" style="123" customWidth="1"/>
    <col min="2" max="2" width="68.375" style="123" customWidth="1"/>
    <col min="3" max="3" width="5.375" style="123" customWidth="1"/>
    <col min="4" max="4" width="6.25390625" style="123" customWidth="1"/>
    <col min="5" max="5" width="5.75390625" style="123" customWidth="1"/>
    <col min="6" max="6" width="5.25390625" style="123" customWidth="1"/>
    <col min="7" max="7" width="6.75390625" style="123" customWidth="1"/>
    <col min="8" max="8" width="8.625" style="123" customWidth="1"/>
    <col min="9" max="10" width="7.875" style="123" customWidth="1"/>
    <col min="11" max="11" width="7.25390625" style="123" customWidth="1"/>
    <col min="12" max="12" width="7.75390625" style="123" customWidth="1"/>
    <col min="13" max="13" width="8.25390625" style="123" customWidth="1"/>
    <col min="14" max="14" width="6.625" style="123" hidden="1" customWidth="1"/>
    <col min="15" max="15" width="6.75390625" style="123" hidden="1" customWidth="1"/>
    <col min="16" max="16" width="6.375" style="126" hidden="1" customWidth="1"/>
    <col min="17" max="18" width="7.625" style="123" customWidth="1"/>
    <col min="19" max="20" width="8.125" style="124" customWidth="1"/>
    <col min="21" max="24" width="9.125" style="13" customWidth="1"/>
    <col min="25" max="25" width="10.625" style="13" bestFit="1" customWidth="1"/>
  </cols>
  <sheetData>
    <row r="1" spans="1:27" s="162" customFormat="1" ht="19.5" customHeight="1" thickBot="1">
      <c r="A1" s="695" t="s">
        <v>287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160"/>
      <c r="U1" s="161"/>
      <c r="V1" s="161"/>
      <c r="W1" s="161"/>
      <c r="X1" s="161"/>
      <c r="Y1" s="161"/>
      <c r="Z1" s="161"/>
      <c r="AA1" s="161"/>
    </row>
    <row r="2" spans="1:27" s="162" customFormat="1" ht="19.5" customHeight="1">
      <c r="A2" s="685" t="s">
        <v>13</v>
      </c>
      <c r="B2" s="678" t="s">
        <v>10</v>
      </c>
      <c r="C2" s="659" t="s">
        <v>170</v>
      </c>
      <c r="D2" s="688"/>
      <c r="E2" s="659" t="s">
        <v>162</v>
      </c>
      <c r="F2" s="660"/>
      <c r="G2" s="672" t="s">
        <v>20</v>
      </c>
      <c r="H2" s="666" t="s">
        <v>2</v>
      </c>
      <c r="I2" s="659"/>
      <c r="J2" s="659"/>
      <c r="K2" s="659"/>
      <c r="L2" s="659"/>
      <c r="M2" s="696" t="s">
        <v>147</v>
      </c>
      <c r="N2" s="659" t="s">
        <v>146</v>
      </c>
      <c r="O2" s="659"/>
      <c r="P2" s="660"/>
      <c r="Q2" s="667" t="s">
        <v>50</v>
      </c>
      <c r="R2" s="659"/>
      <c r="S2" s="659"/>
      <c r="T2" s="668"/>
      <c r="U2" s="163"/>
      <c r="V2" s="163"/>
      <c r="W2" s="163"/>
      <c r="X2" s="163"/>
      <c r="Y2" s="163"/>
      <c r="Z2" s="163"/>
      <c r="AA2" s="161"/>
    </row>
    <row r="3" spans="1:26" s="162" customFormat="1" ht="23.25" customHeight="1">
      <c r="A3" s="686"/>
      <c r="B3" s="665"/>
      <c r="C3" s="689"/>
      <c r="D3" s="689"/>
      <c r="E3" s="661"/>
      <c r="F3" s="662"/>
      <c r="G3" s="673"/>
      <c r="H3" s="697" t="s">
        <v>3</v>
      </c>
      <c r="I3" s="665" t="s">
        <v>4</v>
      </c>
      <c r="J3" s="665"/>
      <c r="K3" s="665"/>
      <c r="L3" s="665"/>
      <c r="M3" s="655"/>
      <c r="N3" s="661"/>
      <c r="O3" s="661"/>
      <c r="P3" s="662"/>
      <c r="Q3" s="669"/>
      <c r="R3" s="661"/>
      <c r="S3" s="661"/>
      <c r="T3" s="670"/>
      <c r="U3" s="163"/>
      <c r="V3" s="163"/>
      <c r="W3" s="163"/>
      <c r="X3" s="163"/>
      <c r="Y3" s="163"/>
      <c r="Z3" s="163"/>
    </row>
    <row r="4" spans="1:25" s="162" customFormat="1" ht="24" customHeight="1">
      <c r="A4" s="686"/>
      <c r="B4" s="665"/>
      <c r="C4" s="675" t="s">
        <v>5</v>
      </c>
      <c r="D4" s="655" t="s">
        <v>6</v>
      </c>
      <c r="E4" s="680" t="s">
        <v>163</v>
      </c>
      <c r="F4" s="700" t="s">
        <v>164</v>
      </c>
      <c r="G4" s="673"/>
      <c r="H4" s="697"/>
      <c r="I4" s="655" t="s">
        <v>1</v>
      </c>
      <c r="J4" s="655" t="s">
        <v>7</v>
      </c>
      <c r="K4" s="655" t="s">
        <v>8</v>
      </c>
      <c r="L4" s="655" t="s">
        <v>9</v>
      </c>
      <c r="M4" s="655"/>
      <c r="N4" s="665" t="s">
        <v>151</v>
      </c>
      <c r="O4" s="665"/>
      <c r="P4" s="699"/>
      <c r="Q4" s="663" t="s">
        <v>151</v>
      </c>
      <c r="R4" s="664"/>
      <c r="S4" s="665" t="s">
        <v>184</v>
      </c>
      <c r="T4" s="671"/>
      <c r="U4" s="161"/>
      <c r="V4" s="161"/>
      <c r="W4" s="161"/>
      <c r="X4" s="161"/>
      <c r="Y4" s="161"/>
    </row>
    <row r="5" spans="1:25" s="162" customFormat="1" ht="18" customHeight="1">
      <c r="A5" s="686"/>
      <c r="B5" s="665"/>
      <c r="C5" s="676"/>
      <c r="D5" s="655"/>
      <c r="E5" s="680"/>
      <c r="F5" s="700"/>
      <c r="G5" s="673"/>
      <c r="H5" s="697"/>
      <c r="I5" s="655"/>
      <c r="J5" s="655"/>
      <c r="K5" s="655"/>
      <c r="L5" s="655"/>
      <c r="M5" s="655"/>
      <c r="N5" s="164">
        <v>1</v>
      </c>
      <c r="O5" s="164">
        <v>2</v>
      </c>
      <c r="P5" s="165">
        <v>3</v>
      </c>
      <c r="Q5" s="166">
        <v>1</v>
      </c>
      <c r="R5" s="164">
        <v>2</v>
      </c>
      <c r="S5" s="167">
        <v>3</v>
      </c>
      <c r="T5" s="168">
        <v>4</v>
      </c>
      <c r="U5" s="161"/>
      <c r="V5" s="161"/>
      <c r="W5" s="161"/>
      <c r="X5" s="161"/>
      <c r="Y5" s="161"/>
    </row>
    <row r="6" spans="1:25" s="162" customFormat="1" ht="8.25" customHeight="1" hidden="1">
      <c r="A6" s="686"/>
      <c r="B6" s="665"/>
      <c r="C6" s="676"/>
      <c r="D6" s="655"/>
      <c r="E6" s="680"/>
      <c r="F6" s="700"/>
      <c r="G6" s="673"/>
      <c r="H6" s="697"/>
      <c r="I6" s="655"/>
      <c r="J6" s="655"/>
      <c r="K6" s="655"/>
      <c r="L6" s="655"/>
      <c r="M6" s="655"/>
      <c r="N6" s="169"/>
      <c r="O6" s="169"/>
      <c r="P6" s="170"/>
      <c r="Q6" s="171"/>
      <c r="R6" s="169"/>
      <c r="S6" s="170"/>
      <c r="T6" s="172"/>
      <c r="U6" s="161"/>
      <c r="V6" s="161"/>
      <c r="W6" s="161"/>
      <c r="X6" s="161"/>
      <c r="Y6" s="161"/>
    </row>
    <row r="7" spans="1:25" s="162" customFormat="1" ht="15" customHeight="1" thickBot="1">
      <c r="A7" s="687"/>
      <c r="B7" s="679"/>
      <c r="C7" s="677"/>
      <c r="D7" s="656"/>
      <c r="E7" s="681"/>
      <c r="F7" s="701"/>
      <c r="G7" s="674"/>
      <c r="H7" s="698"/>
      <c r="I7" s="656"/>
      <c r="J7" s="656"/>
      <c r="K7" s="656"/>
      <c r="L7" s="656"/>
      <c r="M7" s="656"/>
      <c r="N7" s="173">
        <v>18</v>
      </c>
      <c r="O7" s="173">
        <v>11</v>
      </c>
      <c r="P7" s="174">
        <v>11</v>
      </c>
      <c r="Q7" s="175">
        <v>15</v>
      </c>
      <c r="R7" s="176">
        <v>18</v>
      </c>
      <c r="S7" s="177">
        <v>15</v>
      </c>
      <c r="T7" s="178">
        <v>18</v>
      </c>
      <c r="U7" s="161"/>
      <c r="V7" s="161"/>
      <c r="W7" s="161"/>
      <c r="X7" s="161"/>
      <c r="Y7" s="161"/>
    </row>
    <row r="8" spans="1:25" s="162" customFormat="1" ht="19.5" customHeight="1" thickBot="1">
      <c r="A8" s="179">
        <v>1</v>
      </c>
      <c r="B8" s="180">
        <v>2</v>
      </c>
      <c r="C8" s="180">
        <v>3</v>
      </c>
      <c r="D8" s="180">
        <v>4</v>
      </c>
      <c r="E8" s="180">
        <v>5</v>
      </c>
      <c r="F8" s="181">
        <v>6</v>
      </c>
      <c r="G8" s="182">
        <v>7</v>
      </c>
      <c r="H8" s="183">
        <v>8</v>
      </c>
      <c r="I8" s="180">
        <v>9</v>
      </c>
      <c r="J8" s="180">
        <v>10</v>
      </c>
      <c r="K8" s="180">
        <v>11</v>
      </c>
      <c r="L8" s="180">
        <v>12</v>
      </c>
      <c r="M8" s="180">
        <v>13</v>
      </c>
      <c r="N8" s="180">
        <v>27</v>
      </c>
      <c r="O8" s="180">
        <v>28</v>
      </c>
      <c r="P8" s="184">
        <v>29</v>
      </c>
      <c r="Q8" s="185">
        <v>14</v>
      </c>
      <c r="R8" s="186">
        <v>15</v>
      </c>
      <c r="S8" s="187">
        <v>16</v>
      </c>
      <c r="T8" s="188">
        <v>17</v>
      </c>
      <c r="U8" s="161"/>
      <c r="V8" s="161"/>
      <c r="W8" s="161"/>
      <c r="X8" s="161"/>
      <c r="Y8" s="161"/>
    </row>
    <row r="9" spans="1:25" s="190" customFormat="1" ht="19.5" customHeight="1" thickBot="1">
      <c r="A9" s="648" t="s">
        <v>174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50"/>
      <c r="U9" s="189"/>
      <c r="V9" s="189"/>
      <c r="W9" s="189"/>
      <c r="X9" s="189"/>
      <c r="Y9" s="189"/>
    </row>
    <row r="10" spans="1:25" s="162" customFormat="1" ht="19.5" customHeight="1" thickBot="1">
      <c r="A10" s="651" t="s">
        <v>189</v>
      </c>
      <c r="B10" s="652"/>
      <c r="C10" s="652"/>
      <c r="D10" s="652"/>
      <c r="E10" s="652"/>
      <c r="F10" s="652"/>
      <c r="G10" s="652"/>
      <c r="H10" s="653"/>
      <c r="I10" s="653"/>
      <c r="J10" s="653"/>
      <c r="K10" s="653"/>
      <c r="L10" s="653"/>
      <c r="M10" s="653"/>
      <c r="N10" s="652"/>
      <c r="O10" s="652"/>
      <c r="P10" s="652"/>
      <c r="Q10" s="652"/>
      <c r="R10" s="652"/>
      <c r="S10" s="652"/>
      <c r="T10" s="654"/>
      <c r="U10" s="161"/>
      <c r="V10" s="161"/>
      <c r="W10" s="161"/>
      <c r="X10" s="161"/>
      <c r="Y10" s="161"/>
    </row>
    <row r="11" spans="1:25" s="203" customFormat="1" ht="19.5" customHeight="1">
      <c r="A11" s="191" t="s">
        <v>175</v>
      </c>
      <c r="B11" s="192" t="s">
        <v>23</v>
      </c>
      <c r="C11" s="193"/>
      <c r="D11" s="194"/>
      <c r="E11" s="194"/>
      <c r="F11" s="195"/>
      <c r="G11" s="196">
        <v>3</v>
      </c>
      <c r="H11" s="193"/>
      <c r="I11" s="194"/>
      <c r="J11" s="194"/>
      <c r="K11" s="194"/>
      <c r="L11" s="194"/>
      <c r="M11" s="197"/>
      <c r="N11" s="198"/>
      <c r="O11" s="194"/>
      <c r="P11" s="199"/>
      <c r="Q11" s="193"/>
      <c r="R11" s="200"/>
      <c r="S11" s="201"/>
      <c r="T11" s="200"/>
      <c r="U11" s="202"/>
      <c r="V11" s="202"/>
      <c r="W11" s="202"/>
      <c r="X11" s="202"/>
      <c r="Y11" s="202"/>
    </row>
    <row r="12" spans="1:25" s="203" customFormat="1" ht="19.5" customHeight="1">
      <c r="A12" s="204"/>
      <c r="B12" s="205" t="s">
        <v>23</v>
      </c>
      <c r="C12" s="206"/>
      <c r="D12" s="207">
        <v>1</v>
      </c>
      <c r="E12" s="207"/>
      <c r="F12" s="208"/>
      <c r="G12" s="209">
        <v>2</v>
      </c>
      <c r="H12" s="206">
        <f>G12*30</f>
        <v>60</v>
      </c>
      <c r="I12" s="207">
        <f>J12+K12+L12</f>
        <v>30</v>
      </c>
      <c r="J12" s="207">
        <v>30</v>
      </c>
      <c r="K12" s="207"/>
      <c r="L12" s="207"/>
      <c r="M12" s="210">
        <f>H12-I12</f>
        <v>30</v>
      </c>
      <c r="N12" s="211"/>
      <c r="O12" s="212"/>
      <c r="P12" s="213"/>
      <c r="Q12" s="214">
        <v>2</v>
      </c>
      <c r="R12" s="215"/>
      <c r="S12" s="216"/>
      <c r="T12" s="215"/>
      <c r="U12" s="202"/>
      <c r="V12" s="202"/>
      <c r="W12" s="202"/>
      <c r="X12" s="202"/>
      <c r="Y12" s="202"/>
    </row>
    <row r="13" spans="1:25" s="203" customFormat="1" ht="19.5" customHeight="1">
      <c r="A13" s="204"/>
      <c r="B13" s="205" t="s">
        <v>23</v>
      </c>
      <c r="C13" s="206"/>
      <c r="D13" s="207">
        <v>2</v>
      </c>
      <c r="E13" s="207"/>
      <c r="F13" s="208"/>
      <c r="G13" s="209">
        <v>1</v>
      </c>
      <c r="H13" s="206">
        <f>G13*30</f>
        <v>30</v>
      </c>
      <c r="I13" s="207">
        <f>J13+K13+L13</f>
        <v>18</v>
      </c>
      <c r="J13" s="207">
        <v>18</v>
      </c>
      <c r="K13" s="207"/>
      <c r="L13" s="207"/>
      <c r="M13" s="210">
        <f>H13-I13</f>
        <v>12</v>
      </c>
      <c r="N13" s="211"/>
      <c r="O13" s="212"/>
      <c r="P13" s="213"/>
      <c r="Q13" s="214"/>
      <c r="R13" s="215">
        <v>1</v>
      </c>
      <c r="S13" s="216"/>
      <c r="T13" s="215"/>
      <c r="U13" s="202"/>
      <c r="V13" s="202"/>
      <c r="W13" s="202"/>
      <c r="X13" s="202"/>
      <c r="Y13" s="202"/>
    </row>
    <row r="14" spans="1:25" s="203" customFormat="1" ht="19.5" customHeight="1">
      <c r="A14" s="204" t="s">
        <v>258</v>
      </c>
      <c r="B14" s="205" t="s">
        <v>270</v>
      </c>
      <c r="C14" s="217"/>
      <c r="D14" s="218">
        <v>1</v>
      </c>
      <c r="E14" s="218"/>
      <c r="F14" s="219"/>
      <c r="G14" s="220">
        <v>3</v>
      </c>
      <c r="H14" s="206">
        <f>G14*30</f>
        <v>90</v>
      </c>
      <c r="I14" s="207">
        <f>J14+K14+L14</f>
        <v>36</v>
      </c>
      <c r="J14" s="221">
        <v>18</v>
      </c>
      <c r="K14" s="221"/>
      <c r="L14" s="221">
        <v>18</v>
      </c>
      <c r="M14" s="222">
        <f>H14-I14</f>
        <v>54</v>
      </c>
      <c r="N14" s="223"/>
      <c r="O14" s="224"/>
      <c r="P14" s="225"/>
      <c r="Q14" s="226"/>
      <c r="R14" s="224">
        <v>2</v>
      </c>
      <c r="S14" s="225"/>
      <c r="T14" s="224"/>
      <c r="U14" s="202"/>
      <c r="V14" s="202"/>
      <c r="W14" s="202"/>
      <c r="X14" s="202"/>
      <c r="Y14" s="202"/>
    </row>
    <row r="15" spans="1:25" s="203" customFormat="1" ht="19.5" customHeight="1" thickBot="1">
      <c r="A15" s="204" t="s">
        <v>176</v>
      </c>
      <c r="B15" s="227" t="s">
        <v>172</v>
      </c>
      <c r="C15" s="228">
        <v>1</v>
      </c>
      <c r="D15" s="229"/>
      <c r="E15" s="229"/>
      <c r="F15" s="230"/>
      <c r="G15" s="220">
        <v>3</v>
      </c>
      <c r="H15" s="206">
        <f>G15*30</f>
        <v>90</v>
      </c>
      <c r="I15" s="207">
        <f>J15+K15+L15</f>
        <v>45</v>
      </c>
      <c r="J15" s="221">
        <v>15</v>
      </c>
      <c r="K15" s="221">
        <v>15</v>
      </c>
      <c r="L15" s="221">
        <v>15</v>
      </c>
      <c r="M15" s="222">
        <f>H15-I15</f>
        <v>45</v>
      </c>
      <c r="N15" s="223"/>
      <c r="O15" s="224"/>
      <c r="P15" s="225"/>
      <c r="Q15" s="231">
        <v>2</v>
      </c>
      <c r="R15" s="232"/>
      <c r="S15" s="233"/>
      <c r="T15" s="232"/>
      <c r="U15" s="202"/>
      <c r="V15" s="202"/>
      <c r="W15" s="202"/>
      <c r="X15" s="202"/>
      <c r="Y15" s="202"/>
    </row>
    <row r="16" spans="1:25" s="203" customFormat="1" ht="19.5" customHeight="1" thickBot="1">
      <c r="A16" s="626" t="s">
        <v>190</v>
      </c>
      <c r="B16" s="627"/>
      <c r="C16" s="234"/>
      <c r="D16" s="235"/>
      <c r="E16" s="235"/>
      <c r="F16" s="236"/>
      <c r="G16" s="237">
        <f>SUM(G12:G15)</f>
        <v>9</v>
      </c>
      <c r="H16" s="238">
        <f aca="true" t="shared" si="0" ref="H16:T16">SUM(H11:H15)</f>
        <v>270</v>
      </c>
      <c r="I16" s="238">
        <f t="shared" si="0"/>
        <v>129</v>
      </c>
      <c r="J16" s="238">
        <f t="shared" si="0"/>
        <v>81</v>
      </c>
      <c r="K16" s="238">
        <f t="shared" si="0"/>
        <v>15</v>
      </c>
      <c r="L16" s="238">
        <f t="shared" si="0"/>
        <v>33</v>
      </c>
      <c r="M16" s="239">
        <f t="shared" si="0"/>
        <v>141</v>
      </c>
      <c r="N16" s="240">
        <f t="shared" si="0"/>
        <v>0</v>
      </c>
      <c r="O16" s="237">
        <f t="shared" si="0"/>
        <v>0</v>
      </c>
      <c r="P16" s="237">
        <f t="shared" si="0"/>
        <v>0</v>
      </c>
      <c r="Q16" s="237">
        <f t="shared" si="0"/>
        <v>4</v>
      </c>
      <c r="R16" s="237">
        <f t="shared" si="0"/>
        <v>3</v>
      </c>
      <c r="S16" s="237">
        <f t="shared" si="0"/>
        <v>0</v>
      </c>
      <c r="T16" s="237">
        <f t="shared" si="0"/>
        <v>0</v>
      </c>
      <c r="U16" s="202"/>
      <c r="V16" s="202"/>
      <c r="W16" s="202"/>
      <c r="X16" s="202"/>
      <c r="Y16" s="202"/>
    </row>
    <row r="17" spans="1:25" s="203" customFormat="1" ht="19.5" customHeight="1" thickBot="1">
      <c r="A17" s="682" t="s">
        <v>191</v>
      </c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4"/>
      <c r="U17" s="202"/>
      <c r="V17" s="202"/>
      <c r="W17" s="202"/>
      <c r="X17" s="202"/>
      <c r="Y17" s="202"/>
    </row>
    <row r="18" spans="1:25" s="203" customFormat="1" ht="19.5" customHeight="1">
      <c r="A18" s="241" t="s">
        <v>165</v>
      </c>
      <c r="B18" s="242" t="s">
        <v>271</v>
      </c>
      <c r="C18" s="211">
        <v>1</v>
      </c>
      <c r="D18" s="212"/>
      <c r="E18" s="212"/>
      <c r="F18" s="213"/>
      <c r="G18" s="243">
        <v>5</v>
      </c>
      <c r="H18" s="244">
        <f>G18*30</f>
        <v>150</v>
      </c>
      <c r="I18" s="245">
        <f>SUM(J18:L18)</f>
        <v>60</v>
      </c>
      <c r="J18" s="245">
        <v>30</v>
      </c>
      <c r="K18" s="245">
        <v>15</v>
      </c>
      <c r="L18" s="245">
        <v>15</v>
      </c>
      <c r="M18" s="245">
        <f>H18-I18</f>
        <v>90</v>
      </c>
      <c r="N18" s="246"/>
      <c r="O18" s="246"/>
      <c r="P18" s="247" t="e">
        <f>G18/P2</f>
        <v>#DIV/0!</v>
      </c>
      <c r="Q18" s="248">
        <v>4</v>
      </c>
      <c r="R18" s="249"/>
      <c r="S18" s="250"/>
      <c r="T18" s="249"/>
      <c r="U18" s="202"/>
      <c r="V18" s="202"/>
      <c r="W18" s="202"/>
      <c r="X18" s="202"/>
      <c r="Y18" s="202"/>
    </row>
    <row r="19" spans="1:25" s="203" customFormat="1" ht="19.5" customHeight="1">
      <c r="A19" s="241" t="s">
        <v>168</v>
      </c>
      <c r="B19" s="251" t="s">
        <v>300</v>
      </c>
      <c r="C19" s="252"/>
      <c r="D19" s="207">
        <v>1</v>
      </c>
      <c r="E19" s="207"/>
      <c r="F19" s="253"/>
      <c r="G19" s="254">
        <v>4.5</v>
      </c>
      <c r="H19" s="244">
        <f>G19*30</f>
        <v>135</v>
      </c>
      <c r="I19" s="255">
        <f>SUM(J19:L19)</f>
        <v>45</v>
      </c>
      <c r="J19" s="255">
        <v>30</v>
      </c>
      <c r="K19" s="255">
        <v>15</v>
      </c>
      <c r="L19" s="255"/>
      <c r="M19" s="255">
        <f>H19-I19</f>
        <v>90</v>
      </c>
      <c r="N19" s="256"/>
      <c r="O19" s="256"/>
      <c r="P19" s="257" t="e">
        <f>G19/P3</f>
        <v>#DIV/0!</v>
      </c>
      <c r="Q19" s="258">
        <v>3</v>
      </c>
      <c r="R19" s="221"/>
      <c r="S19" s="250"/>
      <c r="T19" s="221"/>
      <c r="U19" s="202"/>
      <c r="V19" s="202"/>
      <c r="W19" s="202"/>
      <c r="X19" s="202"/>
      <c r="Y19" s="202"/>
    </row>
    <row r="20" spans="1:25" s="203" customFormat="1" ht="19.5" customHeight="1">
      <c r="A20" s="241" t="s">
        <v>169</v>
      </c>
      <c r="B20" s="251" t="s">
        <v>272</v>
      </c>
      <c r="C20" s="259">
        <v>2</v>
      </c>
      <c r="D20" s="255"/>
      <c r="E20" s="255"/>
      <c r="F20" s="260"/>
      <c r="G20" s="261">
        <v>5.5</v>
      </c>
      <c r="H20" s="244">
        <f>G20*30</f>
        <v>165</v>
      </c>
      <c r="I20" s="255">
        <f>SUM(J20:L20)</f>
        <v>54</v>
      </c>
      <c r="J20" s="255">
        <v>36</v>
      </c>
      <c r="K20" s="255">
        <v>18</v>
      </c>
      <c r="L20" s="255"/>
      <c r="M20" s="255">
        <f>H20-I20</f>
        <v>111</v>
      </c>
      <c r="N20" s="256"/>
      <c r="O20" s="256"/>
      <c r="P20" s="257" t="e">
        <f>G20/P2</f>
        <v>#DIV/0!</v>
      </c>
      <c r="Q20" s="248"/>
      <c r="R20" s="249">
        <v>3</v>
      </c>
      <c r="S20" s="250"/>
      <c r="T20" s="221"/>
      <c r="U20" s="202"/>
      <c r="V20" s="202"/>
      <c r="W20" s="202"/>
      <c r="X20" s="202"/>
      <c r="Y20" s="202"/>
    </row>
    <row r="21" spans="1:25" s="203" customFormat="1" ht="30" customHeight="1">
      <c r="A21" s="241" t="s">
        <v>177</v>
      </c>
      <c r="B21" s="251" t="s">
        <v>273</v>
      </c>
      <c r="C21" s="259"/>
      <c r="D21" s="255"/>
      <c r="E21" s="255">
        <v>2</v>
      </c>
      <c r="F21" s="260"/>
      <c r="G21" s="254">
        <v>1</v>
      </c>
      <c r="H21" s="244">
        <f>G21*30</f>
        <v>30</v>
      </c>
      <c r="I21" s="255">
        <f>SUM(J21:L21)</f>
        <v>18</v>
      </c>
      <c r="J21" s="255"/>
      <c r="K21" s="255"/>
      <c r="L21" s="255">
        <v>18</v>
      </c>
      <c r="M21" s="255">
        <f>H21-I21</f>
        <v>12</v>
      </c>
      <c r="N21" s="256"/>
      <c r="O21" s="256"/>
      <c r="P21" s="257">
        <f>G21/11</f>
        <v>0.09090909090909091</v>
      </c>
      <c r="Q21" s="258"/>
      <c r="R21" s="221">
        <v>1</v>
      </c>
      <c r="S21" s="250"/>
      <c r="T21" s="221"/>
      <c r="U21" s="202"/>
      <c r="V21" s="202"/>
      <c r="W21" s="202"/>
      <c r="X21" s="202"/>
      <c r="Y21" s="202"/>
    </row>
    <row r="22" spans="1:25" s="203" customFormat="1" ht="19.5" customHeight="1" thickBot="1">
      <c r="A22" s="241" t="s">
        <v>218</v>
      </c>
      <c r="B22" s="251" t="s">
        <v>302</v>
      </c>
      <c r="C22" s="252">
        <v>1</v>
      </c>
      <c r="D22" s="207"/>
      <c r="E22" s="207"/>
      <c r="F22" s="253"/>
      <c r="G22" s="254">
        <v>5</v>
      </c>
      <c r="H22" s="244">
        <f>G22*30</f>
        <v>150</v>
      </c>
      <c r="I22" s="255">
        <f>SUM(J22:L22)</f>
        <v>54</v>
      </c>
      <c r="J22" s="255">
        <v>18</v>
      </c>
      <c r="K22" s="255">
        <v>36</v>
      </c>
      <c r="L22" s="255"/>
      <c r="M22" s="255">
        <f>H22-I22</f>
        <v>96</v>
      </c>
      <c r="N22" s="256"/>
      <c r="O22" s="256"/>
      <c r="P22" s="257" t="e">
        <f>G22/P4</f>
        <v>#DIV/0!</v>
      </c>
      <c r="Q22" s="258">
        <v>3</v>
      </c>
      <c r="R22" s="221"/>
      <c r="S22" s="262"/>
      <c r="T22" s="221"/>
      <c r="U22" s="202"/>
      <c r="V22" s="202"/>
      <c r="W22" s="202"/>
      <c r="X22" s="202"/>
      <c r="Y22" s="202"/>
    </row>
    <row r="23" spans="1:25" s="203" customFormat="1" ht="19.5" customHeight="1" thickBot="1">
      <c r="A23" s="626" t="s">
        <v>193</v>
      </c>
      <c r="B23" s="627"/>
      <c r="C23" s="263"/>
      <c r="D23" s="264"/>
      <c r="E23" s="264"/>
      <c r="F23" s="265"/>
      <c r="G23" s="237">
        <f aca="true" t="shared" si="1" ref="G23:T23">SUM(G18:G22)</f>
        <v>21</v>
      </c>
      <c r="H23" s="237">
        <f t="shared" si="1"/>
        <v>630</v>
      </c>
      <c r="I23" s="237">
        <f t="shared" si="1"/>
        <v>231</v>
      </c>
      <c r="J23" s="237">
        <f t="shared" si="1"/>
        <v>114</v>
      </c>
      <c r="K23" s="237">
        <f t="shared" si="1"/>
        <v>84</v>
      </c>
      <c r="L23" s="237">
        <f t="shared" si="1"/>
        <v>33</v>
      </c>
      <c r="M23" s="237">
        <f t="shared" si="1"/>
        <v>399</v>
      </c>
      <c r="N23" s="237">
        <f t="shared" si="1"/>
        <v>0</v>
      </c>
      <c r="O23" s="237">
        <f t="shared" si="1"/>
        <v>0</v>
      </c>
      <c r="P23" s="237" t="e">
        <f t="shared" si="1"/>
        <v>#DIV/0!</v>
      </c>
      <c r="Q23" s="237">
        <f t="shared" si="1"/>
        <v>10</v>
      </c>
      <c r="R23" s="237">
        <f t="shared" si="1"/>
        <v>4</v>
      </c>
      <c r="S23" s="237">
        <f t="shared" si="1"/>
        <v>0</v>
      </c>
      <c r="T23" s="237">
        <f t="shared" si="1"/>
        <v>0</v>
      </c>
      <c r="U23" s="266"/>
      <c r="V23" s="266"/>
      <c r="W23" s="266"/>
      <c r="X23" s="266"/>
      <c r="Y23" s="202"/>
    </row>
    <row r="24" spans="1:25" s="203" customFormat="1" ht="19.5" customHeight="1" thickBot="1">
      <c r="A24" s="610" t="s">
        <v>236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2"/>
      <c r="U24" s="266"/>
      <c r="V24" s="266"/>
      <c r="W24" s="266"/>
      <c r="X24" s="266"/>
      <c r="Y24" s="202"/>
    </row>
    <row r="25" spans="1:25" s="203" customFormat="1" ht="19.5" customHeight="1">
      <c r="A25" s="204" t="s">
        <v>171</v>
      </c>
      <c r="B25" s="205" t="s">
        <v>269</v>
      </c>
      <c r="C25" s="248">
        <v>1</v>
      </c>
      <c r="D25" s="249"/>
      <c r="E25" s="249"/>
      <c r="F25" s="267"/>
      <c r="G25" s="220">
        <v>4.5</v>
      </c>
      <c r="H25" s="214">
        <f aca="true" t="shared" si="2" ref="H25:H32">G25*30</f>
        <v>135</v>
      </c>
      <c r="I25" s="249">
        <f>J25+L25</f>
        <v>60</v>
      </c>
      <c r="J25" s="249">
        <v>30</v>
      </c>
      <c r="K25" s="249"/>
      <c r="L25" s="249">
        <v>30</v>
      </c>
      <c r="M25" s="249">
        <f>H25-I25</f>
        <v>75</v>
      </c>
      <c r="N25" s="215"/>
      <c r="O25" s="215"/>
      <c r="P25" s="216"/>
      <c r="Q25" s="268">
        <v>4</v>
      </c>
      <c r="R25" s="269"/>
      <c r="S25" s="270"/>
      <c r="T25" s="271"/>
      <c r="U25" s="266"/>
      <c r="V25" s="266"/>
      <c r="W25" s="266"/>
      <c r="X25" s="266"/>
      <c r="Y25" s="202"/>
    </row>
    <row r="26" spans="1:25" s="203" customFormat="1" ht="19.5" customHeight="1">
      <c r="A26" s="204" t="s">
        <v>250</v>
      </c>
      <c r="B26" s="227" t="s">
        <v>239</v>
      </c>
      <c r="C26" s="272"/>
      <c r="D26" s="273" t="s">
        <v>238</v>
      </c>
      <c r="E26" s="273"/>
      <c r="F26" s="274"/>
      <c r="G26" s="220">
        <v>3</v>
      </c>
      <c r="H26" s="275">
        <f t="shared" si="2"/>
        <v>90</v>
      </c>
      <c r="I26" s="276">
        <f>SUM(J26:L26)</f>
        <v>30</v>
      </c>
      <c r="J26" s="276">
        <v>15</v>
      </c>
      <c r="K26" s="276"/>
      <c r="L26" s="276">
        <v>15</v>
      </c>
      <c r="M26" s="276">
        <f>H26-I26</f>
        <v>60</v>
      </c>
      <c r="N26" s="273"/>
      <c r="O26" s="273"/>
      <c r="P26" s="277"/>
      <c r="Q26" s="278"/>
      <c r="R26" s="277"/>
      <c r="S26" s="279">
        <v>2</v>
      </c>
      <c r="T26" s="274"/>
      <c r="U26" s="266"/>
      <c r="V26" s="266"/>
      <c r="W26" s="266"/>
      <c r="X26" s="266"/>
      <c r="Y26" s="202"/>
    </row>
    <row r="27" spans="1:25" s="203" customFormat="1" ht="19.5" customHeight="1">
      <c r="A27" s="204" t="s">
        <v>251</v>
      </c>
      <c r="B27" s="227" t="s">
        <v>284</v>
      </c>
      <c r="C27" s="280">
        <v>3</v>
      </c>
      <c r="D27" s="255"/>
      <c r="E27" s="255"/>
      <c r="F27" s="281"/>
      <c r="G27" s="220">
        <v>5.5</v>
      </c>
      <c r="H27" s="280">
        <f t="shared" si="2"/>
        <v>165</v>
      </c>
      <c r="I27" s="207">
        <f>SUM(J27:L27)</f>
        <v>60</v>
      </c>
      <c r="J27" s="207">
        <v>30</v>
      </c>
      <c r="K27" s="207"/>
      <c r="L27" s="207">
        <v>30</v>
      </c>
      <c r="M27" s="207">
        <f>H27-I27</f>
        <v>105</v>
      </c>
      <c r="N27" s="282"/>
      <c r="O27" s="282">
        <f>G27/11</f>
        <v>0.5</v>
      </c>
      <c r="P27" s="283"/>
      <c r="Q27" s="258"/>
      <c r="R27" s="284"/>
      <c r="S27" s="284">
        <v>4</v>
      </c>
      <c r="T27" s="285"/>
      <c r="U27" s="266"/>
      <c r="V27" s="266"/>
      <c r="W27" s="266"/>
      <c r="X27" s="266"/>
      <c r="Y27" s="202"/>
    </row>
    <row r="28" spans="1:25" s="203" customFormat="1" ht="19.5" customHeight="1">
      <c r="A28" s="204" t="s">
        <v>252</v>
      </c>
      <c r="B28" s="227" t="s">
        <v>285</v>
      </c>
      <c r="C28" s="280">
        <v>3</v>
      </c>
      <c r="D28" s="255"/>
      <c r="E28" s="255"/>
      <c r="F28" s="281"/>
      <c r="G28" s="220">
        <v>5.5</v>
      </c>
      <c r="H28" s="280">
        <f t="shared" si="2"/>
        <v>165</v>
      </c>
      <c r="I28" s="207">
        <f>SUM(J28:L28)</f>
        <v>60</v>
      </c>
      <c r="J28" s="207">
        <v>30</v>
      </c>
      <c r="K28" s="207"/>
      <c r="L28" s="207">
        <v>30</v>
      </c>
      <c r="M28" s="207">
        <f>H28-I28</f>
        <v>105</v>
      </c>
      <c r="N28" s="282"/>
      <c r="O28" s="282">
        <f>G28/11</f>
        <v>0.5</v>
      </c>
      <c r="P28" s="283"/>
      <c r="Q28" s="258"/>
      <c r="R28" s="284"/>
      <c r="S28" s="284">
        <v>4</v>
      </c>
      <c r="T28" s="285"/>
      <c r="U28" s="266"/>
      <c r="V28" s="266"/>
      <c r="W28" s="266"/>
      <c r="X28" s="266"/>
      <c r="Y28" s="202"/>
    </row>
    <row r="29" spans="1:25" s="203" customFormat="1" ht="19.5" customHeight="1">
      <c r="A29" s="204" t="s">
        <v>253</v>
      </c>
      <c r="B29" s="227" t="s">
        <v>286</v>
      </c>
      <c r="C29" s="206">
        <v>3</v>
      </c>
      <c r="D29" s="207"/>
      <c r="E29" s="207"/>
      <c r="F29" s="286"/>
      <c r="G29" s="287">
        <v>4.5</v>
      </c>
      <c r="H29" s="280">
        <f t="shared" si="2"/>
        <v>135</v>
      </c>
      <c r="I29" s="207">
        <f>SUM(J29:L29)</f>
        <v>60</v>
      </c>
      <c r="J29" s="207">
        <v>30</v>
      </c>
      <c r="K29" s="207"/>
      <c r="L29" s="207">
        <v>30</v>
      </c>
      <c r="M29" s="207">
        <f>H29-I29</f>
        <v>75</v>
      </c>
      <c r="N29" s="288"/>
      <c r="O29" s="288"/>
      <c r="P29" s="289"/>
      <c r="Q29" s="290"/>
      <c r="R29" s="288"/>
      <c r="S29" s="291">
        <v>4</v>
      </c>
      <c r="T29" s="292"/>
      <c r="U29" s="266"/>
      <c r="V29" s="266"/>
      <c r="W29" s="266"/>
      <c r="X29" s="266"/>
      <c r="Y29" s="202"/>
    </row>
    <row r="30" spans="1:25" s="203" customFormat="1" ht="19.5" customHeight="1">
      <c r="A30" s="293" t="s">
        <v>268</v>
      </c>
      <c r="B30" s="294" t="s">
        <v>152</v>
      </c>
      <c r="C30" s="211"/>
      <c r="D30" s="212"/>
      <c r="E30" s="213"/>
      <c r="F30" s="295"/>
      <c r="G30" s="296">
        <f>G31+G32</f>
        <v>6</v>
      </c>
      <c r="H30" s="214">
        <f t="shared" si="2"/>
        <v>180</v>
      </c>
      <c r="I30" s="297"/>
      <c r="J30" s="297"/>
      <c r="K30" s="297"/>
      <c r="L30" s="297"/>
      <c r="M30" s="298"/>
      <c r="N30" s="299"/>
      <c r="O30" s="300"/>
      <c r="P30" s="301"/>
      <c r="Q30" s="302"/>
      <c r="R30" s="303"/>
      <c r="S30" s="304"/>
      <c r="T30" s="303"/>
      <c r="U30" s="202"/>
      <c r="V30" s="202"/>
      <c r="W30" s="202"/>
      <c r="X30" s="202"/>
      <c r="Y30" s="202"/>
    </row>
    <row r="31" spans="1:25" s="307" customFormat="1" ht="18" customHeight="1">
      <c r="A31" s="293"/>
      <c r="B31" s="294" t="s">
        <v>152</v>
      </c>
      <c r="C31" s="211"/>
      <c r="D31" s="212">
        <v>1</v>
      </c>
      <c r="E31" s="213"/>
      <c r="F31" s="295"/>
      <c r="G31" s="296">
        <v>3</v>
      </c>
      <c r="H31" s="214">
        <f t="shared" si="2"/>
        <v>90</v>
      </c>
      <c r="I31" s="603" t="s">
        <v>219</v>
      </c>
      <c r="J31" s="604"/>
      <c r="K31" s="604"/>
      <c r="L31" s="604"/>
      <c r="M31" s="605"/>
      <c r="N31" s="299"/>
      <c r="O31" s="300"/>
      <c r="P31" s="301"/>
      <c r="Q31" s="302"/>
      <c r="R31" s="303"/>
      <c r="S31" s="304"/>
      <c r="T31" s="305"/>
      <c r="U31" s="202"/>
      <c r="V31" s="306"/>
      <c r="W31" s="306"/>
      <c r="X31" s="306"/>
      <c r="Y31" s="306"/>
    </row>
    <row r="32" spans="1:25" s="203" customFormat="1" ht="18" customHeight="1" thickBot="1">
      <c r="A32" s="308"/>
      <c r="B32" s="294" t="s">
        <v>152</v>
      </c>
      <c r="C32" s="206"/>
      <c r="D32" s="207">
        <v>3</v>
      </c>
      <c r="E32" s="207"/>
      <c r="F32" s="286"/>
      <c r="G32" s="296">
        <v>3</v>
      </c>
      <c r="H32" s="214">
        <f t="shared" si="2"/>
        <v>90</v>
      </c>
      <c r="I32" s="603" t="s">
        <v>245</v>
      </c>
      <c r="J32" s="604"/>
      <c r="K32" s="604"/>
      <c r="L32" s="604"/>
      <c r="M32" s="605"/>
      <c r="N32" s="309"/>
      <c r="O32" s="310"/>
      <c r="P32" s="311"/>
      <c r="Q32" s="312"/>
      <c r="R32" s="313"/>
      <c r="S32" s="314"/>
      <c r="T32" s="313"/>
      <c r="U32" s="202"/>
      <c r="V32" s="202"/>
      <c r="W32" s="202"/>
      <c r="X32" s="202"/>
      <c r="Y32" s="202"/>
    </row>
    <row r="33" spans="1:25" s="203" customFormat="1" ht="19.5" customHeight="1" thickBot="1">
      <c r="A33" s="608" t="s">
        <v>194</v>
      </c>
      <c r="B33" s="609"/>
      <c r="C33" s="315"/>
      <c r="D33" s="264"/>
      <c r="E33" s="264"/>
      <c r="F33" s="316"/>
      <c r="G33" s="237">
        <f>SUM(G25:G30)</f>
        <v>29</v>
      </c>
      <c r="H33" s="237">
        <f aca="true" t="shared" si="3" ref="H33:T33">SUM(H25:H29)</f>
        <v>690</v>
      </c>
      <c r="I33" s="237">
        <f t="shared" si="3"/>
        <v>270</v>
      </c>
      <c r="J33" s="237">
        <f t="shared" si="3"/>
        <v>135</v>
      </c>
      <c r="K33" s="237">
        <f t="shared" si="3"/>
        <v>0</v>
      </c>
      <c r="L33" s="237">
        <f t="shared" si="3"/>
        <v>135</v>
      </c>
      <c r="M33" s="237">
        <f t="shared" si="3"/>
        <v>420</v>
      </c>
      <c r="N33" s="237">
        <f t="shared" si="3"/>
        <v>0</v>
      </c>
      <c r="O33" s="237">
        <f t="shared" si="3"/>
        <v>1</v>
      </c>
      <c r="P33" s="237">
        <f t="shared" si="3"/>
        <v>0</v>
      </c>
      <c r="Q33" s="237">
        <f t="shared" si="3"/>
        <v>4</v>
      </c>
      <c r="R33" s="237">
        <f t="shared" si="3"/>
        <v>0</v>
      </c>
      <c r="S33" s="237">
        <f t="shared" si="3"/>
        <v>14</v>
      </c>
      <c r="T33" s="237">
        <f t="shared" si="3"/>
        <v>0</v>
      </c>
      <c r="U33" s="266"/>
      <c r="V33" s="266"/>
      <c r="W33" s="266"/>
      <c r="X33" s="266"/>
      <c r="Y33" s="202"/>
    </row>
    <row r="34" spans="1:25" s="203" customFormat="1" ht="19.5" customHeight="1" thickBot="1">
      <c r="A34" s="610" t="s">
        <v>237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2"/>
      <c r="U34" s="202"/>
      <c r="V34" s="202"/>
      <c r="W34" s="202"/>
      <c r="X34" s="202"/>
      <c r="Y34" s="202"/>
    </row>
    <row r="35" spans="1:25" s="203" customFormat="1" ht="18" customHeight="1" thickBot="1">
      <c r="A35" s="317" t="s">
        <v>192</v>
      </c>
      <c r="B35" s="318" t="s">
        <v>243</v>
      </c>
      <c r="C35" s="319"/>
      <c r="D35" s="320">
        <v>4</v>
      </c>
      <c r="E35" s="320"/>
      <c r="F35" s="321"/>
      <c r="G35" s="296">
        <v>6</v>
      </c>
      <c r="H35" s="214">
        <f>G35*30</f>
        <v>180</v>
      </c>
      <c r="I35" s="603" t="s">
        <v>244</v>
      </c>
      <c r="J35" s="604"/>
      <c r="K35" s="604"/>
      <c r="L35" s="604"/>
      <c r="M35" s="605"/>
      <c r="N35" s="322"/>
      <c r="O35" s="323"/>
      <c r="P35" s="324"/>
      <c r="Q35" s="325"/>
      <c r="R35" s="326"/>
      <c r="S35" s="327"/>
      <c r="T35" s="327"/>
      <c r="U35" s="202"/>
      <c r="V35" s="202"/>
      <c r="W35" s="202"/>
      <c r="X35" s="202"/>
      <c r="Y35" s="202"/>
    </row>
    <row r="36" spans="1:25" s="203" customFormat="1" ht="19.5" customHeight="1" thickBot="1">
      <c r="A36" s="606" t="s">
        <v>195</v>
      </c>
      <c r="B36" s="607"/>
      <c r="C36" s="263"/>
      <c r="D36" s="264"/>
      <c r="E36" s="264"/>
      <c r="F36" s="265"/>
      <c r="G36" s="328">
        <f>G35</f>
        <v>6</v>
      </c>
      <c r="H36" s="329">
        <f>H31+H32+H35</f>
        <v>360</v>
      </c>
      <c r="I36" s="330"/>
      <c r="J36" s="330"/>
      <c r="K36" s="330"/>
      <c r="L36" s="330"/>
      <c r="M36" s="331"/>
      <c r="N36" s="332"/>
      <c r="O36" s="333"/>
      <c r="P36" s="334"/>
      <c r="Q36" s="335"/>
      <c r="R36" s="336"/>
      <c r="S36" s="337"/>
      <c r="T36" s="338"/>
      <c r="U36" s="202"/>
      <c r="V36" s="202"/>
      <c r="W36" s="202"/>
      <c r="X36" s="202"/>
      <c r="Y36" s="202"/>
    </row>
    <row r="37" spans="1:25" s="340" customFormat="1" ht="19.5" customHeight="1" thickBot="1">
      <c r="A37" s="608" t="s">
        <v>248</v>
      </c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3"/>
      <c r="U37" s="339"/>
      <c r="V37" s="339"/>
      <c r="W37" s="339"/>
      <c r="X37" s="339"/>
      <c r="Y37" s="339"/>
    </row>
    <row r="38" spans="1:25" s="203" customFormat="1" ht="19.5" customHeight="1" thickBot="1">
      <c r="A38" s="317" t="s">
        <v>259</v>
      </c>
      <c r="B38" s="341" t="s">
        <v>231</v>
      </c>
      <c r="C38" s="319">
        <v>4</v>
      </c>
      <c r="D38" s="320"/>
      <c r="E38" s="320"/>
      <c r="F38" s="321"/>
      <c r="G38" s="473">
        <v>24</v>
      </c>
      <c r="H38" s="315">
        <f>G38*30</f>
        <v>720</v>
      </c>
      <c r="I38" s="330"/>
      <c r="J38" s="330"/>
      <c r="K38" s="330"/>
      <c r="L38" s="330"/>
      <c r="M38" s="330"/>
      <c r="N38" s="333"/>
      <c r="O38" s="333"/>
      <c r="P38" s="334"/>
      <c r="Q38" s="335"/>
      <c r="R38" s="336"/>
      <c r="S38" s="337"/>
      <c r="T38" s="338"/>
      <c r="U38" s="202"/>
      <c r="V38" s="202"/>
      <c r="W38" s="202"/>
      <c r="X38" s="202"/>
      <c r="Y38" s="202"/>
    </row>
    <row r="39" spans="1:25" s="203" customFormat="1" ht="19.5" customHeight="1" thickBot="1">
      <c r="A39" s="606" t="s">
        <v>249</v>
      </c>
      <c r="B39" s="607"/>
      <c r="C39" s="342"/>
      <c r="D39" s="343"/>
      <c r="E39" s="343"/>
      <c r="F39" s="344"/>
      <c r="G39" s="328">
        <f>G38</f>
        <v>24</v>
      </c>
      <c r="H39" s="345">
        <f>H38</f>
        <v>720</v>
      </c>
      <c r="I39" s="346"/>
      <c r="J39" s="347"/>
      <c r="K39" s="347"/>
      <c r="L39" s="347"/>
      <c r="M39" s="348"/>
      <c r="N39" s="349" t="e">
        <f>SUM(N58:N81)</f>
        <v>#REF!</v>
      </c>
      <c r="O39" s="350">
        <f>SUM(O58:O81)</f>
        <v>9.5</v>
      </c>
      <c r="P39" s="351">
        <f>SUM(P58:P81)</f>
        <v>0</v>
      </c>
      <c r="Q39" s="335"/>
      <c r="R39" s="352"/>
      <c r="S39" s="353"/>
      <c r="T39" s="354"/>
      <c r="U39" s="202"/>
      <c r="V39" s="202"/>
      <c r="W39" s="202"/>
      <c r="X39" s="202"/>
      <c r="Y39" s="202"/>
    </row>
    <row r="40" spans="1:25" s="203" customFormat="1" ht="19.5" customHeight="1" thickBot="1">
      <c r="A40" s="608" t="s">
        <v>233</v>
      </c>
      <c r="B40" s="609"/>
      <c r="C40" s="263"/>
      <c r="D40" s="264"/>
      <c r="E40" s="264"/>
      <c r="F40" s="265"/>
      <c r="G40" s="355">
        <f>G16+G23+G33+G36+G39</f>
        <v>89</v>
      </c>
      <c r="H40" s="356">
        <f aca="true" t="shared" si="4" ref="H40:P40">H23+H16+H36+H39</f>
        <v>1980</v>
      </c>
      <c r="I40" s="357">
        <f t="shared" si="4"/>
        <v>360</v>
      </c>
      <c r="J40" s="357">
        <f t="shared" si="4"/>
        <v>195</v>
      </c>
      <c r="K40" s="357">
        <f t="shared" si="4"/>
        <v>99</v>
      </c>
      <c r="L40" s="357">
        <f t="shared" si="4"/>
        <v>66</v>
      </c>
      <c r="M40" s="357">
        <f t="shared" si="4"/>
        <v>540</v>
      </c>
      <c r="N40" s="357" t="e">
        <f t="shared" si="4"/>
        <v>#REF!</v>
      </c>
      <c r="O40" s="357">
        <f t="shared" si="4"/>
        <v>9.5</v>
      </c>
      <c r="P40" s="357" t="e">
        <f t="shared" si="4"/>
        <v>#DIV/0!</v>
      </c>
      <c r="Q40" s="355">
        <f>Q23+Q16+Q36+Q39+Q33</f>
        <v>18</v>
      </c>
      <c r="R40" s="355">
        <f>R23+R16+R36+R39+R33</f>
        <v>7</v>
      </c>
      <c r="S40" s="355">
        <f>S23+S16+S36+S39+S33</f>
        <v>14</v>
      </c>
      <c r="T40" s="355">
        <f>T23+T16+T36+T39+T33</f>
        <v>0</v>
      </c>
      <c r="U40" s="202"/>
      <c r="V40" s="202"/>
      <c r="W40" s="202"/>
      <c r="X40" s="202"/>
      <c r="Y40" s="202"/>
    </row>
    <row r="41" spans="1:25" s="203" customFormat="1" ht="19.5" customHeight="1" thickBot="1">
      <c r="A41" s="608" t="s">
        <v>166</v>
      </c>
      <c r="B41" s="622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09"/>
      <c r="U41" s="202"/>
      <c r="V41" s="202"/>
      <c r="W41" s="202"/>
      <c r="X41" s="202"/>
      <c r="Y41" s="202"/>
    </row>
    <row r="42" spans="1:25" s="203" customFormat="1" ht="19.5" customHeight="1" thickBot="1">
      <c r="A42" s="690" t="s">
        <v>196</v>
      </c>
      <c r="B42" s="691"/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2"/>
      <c r="U42" s="202"/>
      <c r="V42" s="202"/>
      <c r="W42" s="202"/>
      <c r="X42" s="202"/>
      <c r="Y42" s="202"/>
    </row>
    <row r="43" spans="1:25" s="203" customFormat="1" ht="19.5" customHeight="1">
      <c r="A43" s="657" t="s">
        <v>206</v>
      </c>
      <c r="B43" s="658"/>
      <c r="C43" s="358"/>
      <c r="D43" s="212">
        <v>2</v>
      </c>
      <c r="E43" s="212"/>
      <c r="F43" s="216"/>
      <c r="G43" s="243">
        <v>3</v>
      </c>
      <c r="H43" s="211">
        <f>G43*30</f>
        <v>90</v>
      </c>
      <c r="I43" s="212">
        <f>L43+J43</f>
        <v>36</v>
      </c>
      <c r="J43" s="212">
        <v>18</v>
      </c>
      <c r="K43" s="212"/>
      <c r="L43" s="212">
        <v>18</v>
      </c>
      <c r="M43" s="212">
        <f>H43-I43</f>
        <v>54</v>
      </c>
      <c r="N43" s="212"/>
      <c r="O43" s="212"/>
      <c r="P43" s="213"/>
      <c r="Q43" s="214"/>
      <c r="R43" s="212">
        <v>2</v>
      </c>
      <c r="S43" s="359"/>
      <c r="T43" s="360"/>
      <c r="U43" s="202"/>
      <c r="V43" s="202"/>
      <c r="W43" s="202"/>
      <c r="X43" s="202"/>
      <c r="Y43" s="202"/>
    </row>
    <row r="44" spans="1:25" s="203" customFormat="1" ht="19.5" customHeight="1" thickBot="1">
      <c r="A44" s="601" t="s">
        <v>207</v>
      </c>
      <c r="B44" s="602"/>
      <c r="C44" s="361"/>
      <c r="D44" s="255">
        <v>2</v>
      </c>
      <c r="E44" s="255"/>
      <c r="F44" s="260"/>
      <c r="G44" s="362">
        <v>3</v>
      </c>
      <c r="H44" s="214">
        <f>G44*30</f>
        <v>90</v>
      </c>
      <c r="I44" s="255">
        <f>SUM(J44:L44)</f>
        <v>36</v>
      </c>
      <c r="J44" s="255">
        <v>18</v>
      </c>
      <c r="K44" s="255"/>
      <c r="L44" s="255">
        <v>18</v>
      </c>
      <c r="M44" s="363">
        <f>H44-I44</f>
        <v>54</v>
      </c>
      <c r="N44" s="364" t="e">
        <f>G44/N38</f>
        <v>#DIV/0!</v>
      </c>
      <c r="O44" s="256"/>
      <c r="P44" s="257"/>
      <c r="Q44" s="365"/>
      <c r="R44" s="218">
        <v>2</v>
      </c>
      <c r="S44" s="321"/>
      <c r="T44" s="366"/>
      <c r="U44" s="202"/>
      <c r="V44" s="202"/>
      <c r="W44" s="202"/>
      <c r="X44" s="202"/>
      <c r="Y44" s="202"/>
    </row>
    <row r="45" spans="1:25" s="203" customFormat="1" ht="19.5" customHeight="1" thickBot="1">
      <c r="A45" s="601" t="s">
        <v>256</v>
      </c>
      <c r="B45" s="602"/>
      <c r="C45" s="361"/>
      <c r="D45" s="255">
        <v>3</v>
      </c>
      <c r="E45" s="255"/>
      <c r="F45" s="260"/>
      <c r="G45" s="362">
        <v>3</v>
      </c>
      <c r="H45" s="214">
        <f>G45*30</f>
        <v>90</v>
      </c>
      <c r="I45" s="255">
        <f>SUM(J45:L45)</f>
        <v>30</v>
      </c>
      <c r="J45" s="255"/>
      <c r="K45" s="255"/>
      <c r="L45" s="255">
        <v>30</v>
      </c>
      <c r="M45" s="363">
        <f>H45-I45</f>
        <v>60</v>
      </c>
      <c r="N45" s="364" t="e">
        <f>G45/N39</f>
        <v>#REF!</v>
      </c>
      <c r="O45" s="256"/>
      <c r="P45" s="257"/>
      <c r="Q45" s="365"/>
      <c r="R45" s="218"/>
      <c r="S45" s="367">
        <v>2</v>
      </c>
      <c r="T45" s="368"/>
      <c r="U45" s="202"/>
      <c r="V45" s="202"/>
      <c r="W45" s="202"/>
      <c r="X45" s="202"/>
      <c r="Y45" s="202"/>
    </row>
    <row r="46" spans="1:25" s="203" customFormat="1" ht="19.5" customHeight="1" thickBot="1">
      <c r="A46" s="606" t="s">
        <v>226</v>
      </c>
      <c r="B46" s="607"/>
      <c r="C46" s="369"/>
      <c r="D46" s="370"/>
      <c r="E46" s="370"/>
      <c r="F46" s="371"/>
      <c r="G46" s="328">
        <f aca="true" t="shared" si="5" ref="G46:T46">SUM(G43:G45)</f>
        <v>9</v>
      </c>
      <c r="H46" s="372">
        <f t="shared" si="5"/>
        <v>270</v>
      </c>
      <c r="I46" s="372">
        <f t="shared" si="5"/>
        <v>102</v>
      </c>
      <c r="J46" s="372">
        <f t="shared" si="5"/>
        <v>36</v>
      </c>
      <c r="K46" s="372">
        <f t="shared" si="5"/>
        <v>0</v>
      </c>
      <c r="L46" s="372">
        <f t="shared" si="5"/>
        <v>66</v>
      </c>
      <c r="M46" s="372">
        <f t="shared" si="5"/>
        <v>168</v>
      </c>
      <c r="N46" s="372" t="e">
        <f t="shared" si="5"/>
        <v>#DIV/0!</v>
      </c>
      <c r="O46" s="372">
        <f t="shared" si="5"/>
        <v>0</v>
      </c>
      <c r="P46" s="372">
        <f t="shared" si="5"/>
        <v>0</v>
      </c>
      <c r="Q46" s="328">
        <f t="shared" si="5"/>
        <v>0</v>
      </c>
      <c r="R46" s="372">
        <f t="shared" si="5"/>
        <v>4</v>
      </c>
      <c r="S46" s="372">
        <f t="shared" si="5"/>
        <v>2</v>
      </c>
      <c r="T46" s="373">
        <f t="shared" si="5"/>
        <v>0</v>
      </c>
      <c r="U46" s="202"/>
      <c r="V46" s="202"/>
      <c r="W46" s="202"/>
      <c r="X46" s="202"/>
      <c r="Y46" s="202"/>
    </row>
    <row r="47" spans="1:34" s="203" customFormat="1" ht="19.5" customHeight="1">
      <c r="A47" s="204" t="s">
        <v>200</v>
      </c>
      <c r="B47" s="145" t="s">
        <v>274</v>
      </c>
      <c r="C47" s="193"/>
      <c r="D47" s="194">
        <v>2</v>
      </c>
      <c r="E47" s="194"/>
      <c r="F47" s="201"/>
      <c r="G47" s="374">
        <v>3</v>
      </c>
      <c r="H47" s="252">
        <f aca="true" t="shared" si="6" ref="H47:H54">G47*30</f>
        <v>90</v>
      </c>
      <c r="I47" s="207">
        <v>36</v>
      </c>
      <c r="J47" s="207">
        <v>18</v>
      </c>
      <c r="K47" s="207"/>
      <c r="L47" s="207">
        <v>18</v>
      </c>
      <c r="M47" s="207">
        <f aca="true" t="shared" si="7" ref="M47:M54">H47-I47</f>
        <v>54</v>
      </c>
      <c r="N47" s="207"/>
      <c r="O47" s="207"/>
      <c r="P47" s="253"/>
      <c r="Q47" s="214"/>
      <c r="R47" s="212">
        <v>2</v>
      </c>
      <c r="S47" s="359"/>
      <c r="T47" s="360"/>
      <c r="U47" s="202"/>
      <c r="V47" s="375"/>
      <c r="W47" s="375"/>
      <c r="X47" s="375"/>
      <c r="Y47" s="375"/>
      <c r="Z47" s="375"/>
      <c r="AA47" s="375"/>
      <c r="AB47" s="376"/>
      <c r="AC47" s="376"/>
      <c r="AD47" s="376"/>
      <c r="AE47" s="375"/>
      <c r="AF47" s="375"/>
      <c r="AG47" s="375"/>
      <c r="AH47" s="202"/>
    </row>
    <row r="48" spans="1:34" s="203" customFormat="1" ht="19.5" customHeight="1">
      <c r="A48" s="278" t="s">
        <v>201</v>
      </c>
      <c r="B48" s="146" t="s">
        <v>23</v>
      </c>
      <c r="C48" s="280"/>
      <c r="D48" s="255">
        <v>2</v>
      </c>
      <c r="E48" s="255"/>
      <c r="F48" s="260"/>
      <c r="G48" s="261">
        <v>3</v>
      </c>
      <c r="H48" s="252">
        <f t="shared" si="6"/>
        <v>90</v>
      </c>
      <c r="I48" s="255">
        <f>SUM(J48:L48)</f>
        <v>36</v>
      </c>
      <c r="J48" s="255">
        <v>18</v>
      </c>
      <c r="K48" s="255"/>
      <c r="L48" s="255">
        <v>18</v>
      </c>
      <c r="M48" s="363">
        <f t="shared" si="7"/>
        <v>54</v>
      </c>
      <c r="N48" s="364" t="e">
        <f>G48/#REF!</f>
        <v>#REF!</v>
      </c>
      <c r="O48" s="256"/>
      <c r="P48" s="257"/>
      <c r="Q48" s="377"/>
      <c r="R48" s="221">
        <v>2</v>
      </c>
      <c r="S48" s="378"/>
      <c r="T48" s="379"/>
      <c r="U48" s="202"/>
      <c r="V48" s="375"/>
      <c r="W48" s="375"/>
      <c r="X48" s="375"/>
      <c r="Y48" s="375"/>
      <c r="Z48" s="375"/>
      <c r="AA48" s="375"/>
      <c r="AB48" s="376"/>
      <c r="AC48" s="376"/>
      <c r="AD48" s="376"/>
      <c r="AE48" s="375"/>
      <c r="AF48" s="375"/>
      <c r="AG48" s="375"/>
      <c r="AH48" s="202"/>
    </row>
    <row r="49" spans="1:25" s="203" customFormat="1" ht="19.5" customHeight="1">
      <c r="A49" s="278" t="s">
        <v>202</v>
      </c>
      <c r="B49" s="146" t="s">
        <v>275</v>
      </c>
      <c r="C49" s="206"/>
      <c r="D49" s="207">
        <v>2</v>
      </c>
      <c r="E49" s="207"/>
      <c r="F49" s="225"/>
      <c r="G49" s="261">
        <v>3</v>
      </c>
      <c r="H49" s="252">
        <f t="shared" si="6"/>
        <v>90</v>
      </c>
      <c r="I49" s="207">
        <v>36</v>
      </c>
      <c r="J49" s="207">
        <v>18</v>
      </c>
      <c r="K49" s="207"/>
      <c r="L49" s="207">
        <v>18</v>
      </c>
      <c r="M49" s="207">
        <f t="shared" si="7"/>
        <v>54</v>
      </c>
      <c r="N49" s="207"/>
      <c r="O49" s="207"/>
      <c r="P49" s="253"/>
      <c r="Q49" s="206"/>
      <c r="R49" s="207">
        <v>2</v>
      </c>
      <c r="S49" s="359"/>
      <c r="T49" s="379"/>
      <c r="U49" s="202"/>
      <c r="V49" s="202"/>
      <c r="W49" s="202"/>
      <c r="X49" s="202"/>
      <c r="Y49" s="202"/>
    </row>
    <row r="50" spans="1:25" s="203" customFormat="1" ht="19.5" customHeight="1">
      <c r="A50" s="278" t="s">
        <v>208</v>
      </c>
      <c r="B50" s="380" t="s">
        <v>167</v>
      </c>
      <c r="C50" s="280"/>
      <c r="D50" s="255">
        <v>2</v>
      </c>
      <c r="E50" s="255"/>
      <c r="F50" s="260"/>
      <c r="G50" s="261">
        <v>3</v>
      </c>
      <c r="H50" s="252">
        <f t="shared" si="6"/>
        <v>90</v>
      </c>
      <c r="I50" s="255">
        <f>SUM(J50:L50)</f>
        <v>36</v>
      </c>
      <c r="J50" s="255">
        <v>18</v>
      </c>
      <c r="K50" s="255"/>
      <c r="L50" s="255">
        <v>18</v>
      </c>
      <c r="M50" s="363">
        <f t="shared" si="7"/>
        <v>54</v>
      </c>
      <c r="N50" s="364" t="e">
        <f>G50/#REF!</f>
        <v>#REF!</v>
      </c>
      <c r="O50" s="256"/>
      <c r="P50" s="257"/>
      <c r="Q50" s="377"/>
      <c r="R50" s="221">
        <v>2</v>
      </c>
      <c r="S50" s="359"/>
      <c r="T50" s="379"/>
      <c r="U50" s="202"/>
      <c r="V50" s="202"/>
      <c r="W50" s="202"/>
      <c r="X50" s="202"/>
      <c r="Y50" s="202"/>
    </row>
    <row r="51" spans="1:25" s="203" customFormat="1" ht="19.5" customHeight="1">
      <c r="A51" s="278"/>
      <c r="B51" s="381" t="s">
        <v>234</v>
      </c>
      <c r="C51" s="280"/>
      <c r="D51" s="255">
        <v>2</v>
      </c>
      <c r="E51" s="255"/>
      <c r="F51" s="260"/>
      <c r="G51" s="261">
        <v>3</v>
      </c>
      <c r="H51" s="252">
        <f t="shared" si="6"/>
        <v>90</v>
      </c>
      <c r="I51" s="255">
        <f>SUM(J51:L51)</f>
        <v>36</v>
      </c>
      <c r="J51" s="255">
        <v>18</v>
      </c>
      <c r="K51" s="255"/>
      <c r="L51" s="255">
        <v>18</v>
      </c>
      <c r="M51" s="363">
        <f t="shared" si="7"/>
        <v>54</v>
      </c>
      <c r="N51" s="364" t="e">
        <f>G51/#REF!</f>
        <v>#REF!</v>
      </c>
      <c r="O51" s="256"/>
      <c r="P51" s="257"/>
      <c r="Q51" s="377"/>
      <c r="R51" s="221">
        <v>2</v>
      </c>
      <c r="S51" s="359"/>
      <c r="T51" s="368"/>
      <c r="U51" s="202"/>
      <c r="V51" s="202"/>
      <c r="W51" s="202"/>
      <c r="X51" s="202"/>
      <c r="Y51" s="202"/>
    </row>
    <row r="52" spans="1:25" s="203" customFormat="1" ht="19.5" customHeight="1">
      <c r="A52" s="278" t="s">
        <v>227</v>
      </c>
      <c r="B52" s="146" t="s">
        <v>23</v>
      </c>
      <c r="C52" s="280"/>
      <c r="D52" s="255">
        <v>3</v>
      </c>
      <c r="E52" s="255"/>
      <c r="F52" s="260"/>
      <c r="G52" s="261">
        <v>3</v>
      </c>
      <c r="H52" s="252">
        <f t="shared" si="6"/>
        <v>90</v>
      </c>
      <c r="I52" s="255">
        <f>SUM(J52:L52)</f>
        <v>30</v>
      </c>
      <c r="J52" s="255"/>
      <c r="K52" s="255"/>
      <c r="L52" s="255">
        <v>30</v>
      </c>
      <c r="M52" s="363">
        <f t="shared" si="7"/>
        <v>60</v>
      </c>
      <c r="N52" s="364"/>
      <c r="O52" s="256"/>
      <c r="P52" s="257"/>
      <c r="Q52" s="365"/>
      <c r="R52" s="218"/>
      <c r="S52" s="379">
        <v>2</v>
      </c>
      <c r="T52" s="368"/>
      <c r="U52" s="202"/>
      <c r="V52" s="202"/>
      <c r="W52" s="202"/>
      <c r="X52" s="202"/>
      <c r="Y52" s="202"/>
    </row>
    <row r="53" spans="1:25" s="203" customFormat="1" ht="19.5" customHeight="1">
      <c r="A53" s="278" t="s">
        <v>260</v>
      </c>
      <c r="B53" s="382" t="s">
        <v>228</v>
      </c>
      <c r="C53" s="280"/>
      <c r="D53" s="255">
        <v>3</v>
      </c>
      <c r="E53" s="255"/>
      <c r="F53" s="260"/>
      <c r="G53" s="261">
        <v>3</v>
      </c>
      <c r="H53" s="252">
        <f t="shared" si="6"/>
        <v>90</v>
      </c>
      <c r="I53" s="255">
        <f>SUM(J53:L53)</f>
        <v>30</v>
      </c>
      <c r="J53" s="255"/>
      <c r="K53" s="255"/>
      <c r="L53" s="255">
        <v>30</v>
      </c>
      <c r="M53" s="363">
        <f t="shared" si="7"/>
        <v>60</v>
      </c>
      <c r="N53" s="364"/>
      <c r="O53" s="256"/>
      <c r="P53" s="257"/>
      <c r="Q53" s="365"/>
      <c r="R53" s="218"/>
      <c r="S53" s="379">
        <v>2</v>
      </c>
      <c r="T53" s="368"/>
      <c r="U53" s="202"/>
      <c r="V53" s="202"/>
      <c r="W53" s="202"/>
      <c r="X53" s="202"/>
      <c r="Y53" s="202"/>
    </row>
    <row r="54" spans="1:25" s="203" customFormat="1" ht="19.5" customHeight="1" thickBot="1">
      <c r="A54" s="278"/>
      <c r="B54" s="381" t="s">
        <v>234</v>
      </c>
      <c r="C54" s="280"/>
      <c r="D54" s="255">
        <v>3</v>
      </c>
      <c r="E54" s="255"/>
      <c r="F54" s="260"/>
      <c r="G54" s="261">
        <v>3</v>
      </c>
      <c r="H54" s="252">
        <f t="shared" si="6"/>
        <v>90</v>
      </c>
      <c r="I54" s="255">
        <f>SUM(J54:L54)</f>
        <v>30</v>
      </c>
      <c r="J54" s="255"/>
      <c r="K54" s="255"/>
      <c r="L54" s="255">
        <v>30</v>
      </c>
      <c r="M54" s="363">
        <f t="shared" si="7"/>
        <v>60</v>
      </c>
      <c r="N54" s="364" t="e">
        <f>G54/#REF!</f>
        <v>#REF!</v>
      </c>
      <c r="O54" s="256"/>
      <c r="P54" s="257"/>
      <c r="Q54" s="365"/>
      <c r="R54" s="218"/>
      <c r="S54" s="367">
        <v>2</v>
      </c>
      <c r="T54" s="368"/>
      <c r="U54" s="202"/>
      <c r="V54" s="202"/>
      <c r="W54" s="202"/>
      <c r="X54" s="202"/>
      <c r="Y54" s="202"/>
    </row>
    <row r="55" spans="1:25" s="203" customFormat="1" ht="19.5" customHeight="1">
      <c r="A55" s="191"/>
      <c r="B55" s="383" t="s">
        <v>225</v>
      </c>
      <c r="C55" s="384"/>
      <c r="D55" s="618" t="s">
        <v>246</v>
      </c>
      <c r="E55" s="385"/>
      <c r="F55" s="386"/>
      <c r="G55" s="387"/>
      <c r="H55" s="193"/>
      <c r="I55" s="385"/>
      <c r="J55" s="385"/>
      <c r="K55" s="385"/>
      <c r="L55" s="385"/>
      <c r="M55" s="388"/>
      <c r="N55" s="389"/>
      <c r="O55" s="390"/>
      <c r="P55" s="391"/>
      <c r="Q55" s="392" t="s">
        <v>43</v>
      </c>
      <c r="R55" s="393" t="s">
        <v>43</v>
      </c>
      <c r="S55" s="394" t="s">
        <v>43</v>
      </c>
      <c r="T55" s="395"/>
      <c r="U55" s="202"/>
      <c r="V55" s="202"/>
      <c r="W55" s="202"/>
      <c r="X55" s="202"/>
      <c r="Y55" s="202"/>
    </row>
    <row r="56" spans="1:25" s="203" customFormat="1" ht="19.5" customHeight="1">
      <c r="A56" s="396"/>
      <c r="B56" s="397" t="s">
        <v>224</v>
      </c>
      <c r="C56" s="275"/>
      <c r="D56" s="619"/>
      <c r="E56" s="398"/>
      <c r="F56" s="399"/>
      <c r="G56" s="400"/>
      <c r="H56" s="401"/>
      <c r="I56" s="398" t="s">
        <v>14</v>
      </c>
      <c r="J56" s="398"/>
      <c r="K56" s="398"/>
      <c r="L56" s="398"/>
      <c r="M56" s="402"/>
      <c r="N56" s="403"/>
      <c r="O56" s="404"/>
      <c r="P56" s="405"/>
      <c r="Q56" s="365"/>
      <c r="R56" s="406"/>
      <c r="S56" s="367"/>
      <c r="T56" s="407"/>
      <c r="U56" s="202"/>
      <c r="V56" s="202"/>
      <c r="W56" s="202"/>
      <c r="X56" s="202"/>
      <c r="Y56" s="202"/>
    </row>
    <row r="57" spans="1:25" s="203" customFormat="1" ht="30.75" customHeight="1" thickBot="1">
      <c r="A57" s="408"/>
      <c r="B57" s="409" t="s">
        <v>298</v>
      </c>
      <c r="C57" s="410">
        <v>2</v>
      </c>
      <c r="D57" s="411">
        <v>1</v>
      </c>
      <c r="E57" s="411"/>
      <c r="F57" s="412"/>
      <c r="G57" s="413">
        <v>6</v>
      </c>
      <c r="H57" s="410">
        <f>G57*30</f>
        <v>180</v>
      </c>
      <c r="I57" s="414">
        <f>J57+L57+K57</f>
        <v>99</v>
      </c>
      <c r="J57" s="415"/>
      <c r="K57" s="415"/>
      <c r="L57" s="416">
        <v>99</v>
      </c>
      <c r="M57" s="417">
        <f>H57-I57</f>
        <v>81</v>
      </c>
      <c r="N57" s="418"/>
      <c r="O57" s="419"/>
      <c r="P57" s="420"/>
      <c r="Q57" s="421">
        <v>3</v>
      </c>
      <c r="R57" s="422">
        <v>3</v>
      </c>
      <c r="S57" s="423"/>
      <c r="T57" s="424"/>
      <c r="U57" s="202"/>
      <c r="V57" s="202"/>
      <c r="W57" s="202"/>
      <c r="X57" s="202"/>
      <c r="Y57" s="202"/>
    </row>
    <row r="58" spans="1:25" s="307" customFormat="1" ht="19.5" customHeight="1" thickBot="1">
      <c r="A58" s="628" t="s">
        <v>197</v>
      </c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30"/>
      <c r="U58" s="425"/>
      <c r="V58" s="306"/>
      <c r="W58" s="306"/>
      <c r="X58" s="306"/>
      <c r="Y58" s="306"/>
    </row>
    <row r="59" spans="1:25" s="203" customFormat="1" ht="19.5" customHeight="1">
      <c r="A59" s="624" t="s">
        <v>221</v>
      </c>
      <c r="B59" s="625"/>
      <c r="C59" s="214">
        <v>2</v>
      </c>
      <c r="D59" s="212"/>
      <c r="E59" s="212"/>
      <c r="F59" s="295"/>
      <c r="G59" s="426">
        <v>5.5</v>
      </c>
      <c r="H59" s="244">
        <f>G59*30</f>
        <v>165</v>
      </c>
      <c r="I59" s="212">
        <f>SUM(J59:L59)</f>
        <v>72</v>
      </c>
      <c r="J59" s="212">
        <v>36</v>
      </c>
      <c r="K59" s="212"/>
      <c r="L59" s="212">
        <v>36</v>
      </c>
      <c r="M59" s="212">
        <f>H59-I59</f>
        <v>93</v>
      </c>
      <c r="N59" s="427"/>
      <c r="O59" s="427">
        <f>G59/11</f>
        <v>0.5</v>
      </c>
      <c r="P59" s="428"/>
      <c r="Q59" s="248"/>
      <c r="R59" s="249">
        <v>4</v>
      </c>
      <c r="S59" s="359"/>
      <c r="T59" s="360"/>
      <c r="U59" s="202"/>
      <c r="V59" s="202"/>
      <c r="W59" s="202"/>
      <c r="X59" s="202"/>
      <c r="Y59" s="202"/>
    </row>
    <row r="60" spans="1:25" s="203" customFormat="1" ht="19.5" customHeight="1" thickBot="1">
      <c r="A60" s="620" t="s">
        <v>222</v>
      </c>
      <c r="B60" s="621"/>
      <c r="C60" s="214">
        <v>2</v>
      </c>
      <c r="D60" s="212"/>
      <c r="E60" s="212"/>
      <c r="F60" s="295"/>
      <c r="G60" s="426">
        <v>5.5</v>
      </c>
      <c r="H60" s="211">
        <f>G60*30</f>
        <v>165</v>
      </c>
      <c r="I60" s="212">
        <f>SUM(J60:L60)</f>
        <v>72</v>
      </c>
      <c r="J60" s="212">
        <v>36</v>
      </c>
      <c r="K60" s="212"/>
      <c r="L60" s="212">
        <v>36</v>
      </c>
      <c r="M60" s="212">
        <f>H60-I60</f>
        <v>93</v>
      </c>
      <c r="N60" s="246" t="e">
        <f>G60/#REF!</f>
        <v>#REF!</v>
      </c>
      <c r="O60" s="246"/>
      <c r="P60" s="428"/>
      <c r="Q60" s="429"/>
      <c r="R60" s="430">
        <v>4</v>
      </c>
      <c r="S60" s="321"/>
      <c r="T60" s="368"/>
      <c r="U60" s="202"/>
      <c r="V60" s="202"/>
      <c r="W60" s="202"/>
      <c r="X60" s="202"/>
      <c r="Y60" s="202"/>
    </row>
    <row r="61" spans="1:25" s="203" customFormat="1" ht="19.5" customHeight="1" thickBot="1">
      <c r="A61" s="693" t="s">
        <v>198</v>
      </c>
      <c r="B61" s="694"/>
      <c r="C61" s="431"/>
      <c r="D61" s="432"/>
      <c r="E61" s="432"/>
      <c r="F61" s="433"/>
      <c r="G61" s="434">
        <f aca="true" t="shared" si="8" ref="G61:T61">SUM(G59:G60)</f>
        <v>11</v>
      </c>
      <c r="H61" s="435">
        <f t="shared" si="8"/>
        <v>330</v>
      </c>
      <c r="I61" s="436">
        <f t="shared" si="8"/>
        <v>144</v>
      </c>
      <c r="J61" s="436">
        <f t="shared" si="8"/>
        <v>72</v>
      </c>
      <c r="K61" s="436">
        <f t="shared" si="8"/>
        <v>0</v>
      </c>
      <c r="L61" s="436">
        <f t="shared" si="8"/>
        <v>72</v>
      </c>
      <c r="M61" s="437">
        <f t="shared" si="8"/>
        <v>186</v>
      </c>
      <c r="N61" s="438" t="e">
        <f t="shared" si="8"/>
        <v>#REF!</v>
      </c>
      <c r="O61" s="439">
        <f t="shared" si="8"/>
        <v>0.5</v>
      </c>
      <c r="P61" s="440">
        <f t="shared" si="8"/>
        <v>0</v>
      </c>
      <c r="Q61" s="435">
        <f t="shared" si="8"/>
        <v>0</v>
      </c>
      <c r="R61" s="435">
        <f t="shared" si="8"/>
        <v>8</v>
      </c>
      <c r="S61" s="435">
        <f t="shared" si="8"/>
        <v>0</v>
      </c>
      <c r="T61" s="435">
        <f t="shared" si="8"/>
        <v>0</v>
      </c>
      <c r="U61" s="202"/>
      <c r="V61" s="202"/>
      <c r="W61" s="202"/>
      <c r="X61" s="202"/>
      <c r="Y61" s="202"/>
    </row>
    <row r="62" spans="1:25" s="203" customFormat="1" ht="30" customHeight="1">
      <c r="A62" s="204" t="s">
        <v>223</v>
      </c>
      <c r="B62" s="147" t="s">
        <v>276</v>
      </c>
      <c r="C62" s="211">
        <v>2</v>
      </c>
      <c r="D62" s="207"/>
      <c r="E62" s="207"/>
      <c r="F62" s="378"/>
      <c r="G62" s="426">
        <v>5.5</v>
      </c>
      <c r="H62" s="252">
        <f aca="true" t="shared" si="9" ref="H62:H67">G62*30</f>
        <v>165</v>
      </c>
      <c r="I62" s="207">
        <f aca="true" t="shared" si="10" ref="I62:I67">SUM(J62:L62)</f>
        <v>72</v>
      </c>
      <c r="J62" s="212">
        <v>36</v>
      </c>
      <c r="K62" s="212">
        <v>36</v>
      </c>
      <c r="L62" s="212"/>
      <c r="M62" s="207">
        <f aca="true" t="shared" si="11" ref="M62:M67">H62-I62</f>
        <v>93</v>
      </c>
      <c r="N62" s="282"/>
      <c r="O62" s="282">
        <f>G62/11</f>
        <v>0.5</v>
      </c>
      <c r="P62" s="283"/>
      <c r="Q62" s="248"/>
      <c r="R62" s="441">
        <v>4</v>
      </c>
      <c r="S62" s="442"/>
      <c r="T62" s="443"/>
      <c r="U62" s="202"/>
      <c r="V62" s="202"/>
      <c r="W62" s="202"/>
      <c r="X62" s="202"/>
      <c r="Y62" s="202"/>
    </row>
    <row r="63" spans="1:25" s="203" customFormat="1" ht="18" customHeight="1">
      <c r="A63" s="204" t="s">
        <v>203</v>
      </c>
      <c r="B63" s="444" t="s">
        <v>277</v>
      </c>
      <c r="C63" s="244">
        <v>2</v>
      </c>
      <c r="D63" s="245"/>
      <c r="E63" s="245"/>
      <c r="F63" s="445"/>
      <c r="G63" s="426">
        <v>5.5</v>
      </c>
      <c r="H63" s="211">
        <f t="shared" si="9"/>
        <v>165</v>
      </c>
      <c r="I63" s="212">
        <f t="shared" si="10"/>
        <v>72</v>
      </c>
      <c r="J63" s="212">
        <v>36</v>
      </c>
      <c r="K63" s="212">
        <v>36</v>
      </c>
      <c r="L63" s="212"/>
      <c r="M63" s="212">
        <f t="shared" si="11"/>
        <v>93</v>
      </c>
      <c r="N63" s="427"/>
      <c r="O63" s="427">
        <f>G63/11</f>
        <v>0.5</v>
      </c>
      <c r="P63" s="428"/>
      <c r="Q63" s="248"/>
      <c r="R63" s="441">
        <v>4</v>
      </c>
      <c r="S63" s="359"/>
      <c r="T63" s="379"/>
      <c r="U63" s="202"/>
      <c r="V63" s="202"/>
      <c r="W63" s="202"/>
      <c r="X63" s="202"/>
      <c r="Y63" s="202"/>
    </row>
    <row r="64" spans="1:25" s="203" customFormat="1" ht="19.5" customHeight="1">
      <c r="A64" s="204" t="s">
        <v>204</v>
      </c>
      <c r="B64" s="147" t="s">
        <v>278</v>
      </c>
      <c r="C64" s="252">
        <v>2</v>
      </c>
      <c r="D64" s="207"/>
      <c r="E64" s="207"/>
      <c r="F64" s="378"/>
      <c r="G64" s="426">
        <v>5.5</v>
      </c>
      <c r="H64" s="252">
        <f t="shared" si="9"/>
        <v>165</v>
      </c>
      <c r="I64" s="207">
        <f t="shared" si="10"/>
        <v>72</v>
      </c>
      <c r="J64" s="212">
        <v>36</v>
      </c>
      <c r="K64" s="212">
        <v>36</v>
      </c>
      <c r="L64" s="212"/>
      <c r="M64" s="207">
        <f t="shared" si="11"/>
        <v>93</v>
      </c>
      <c r="N64" s="282"/>
      <c r="O64" s="282">
        <f>G64/11</f>
        <v>0.5</v>
      </c>
      <c r="P64" s="283"/>
      <c r="Q64" s="258"/>
      <c r="R64" s="446">
        <v>4</v>
      </c>
      <c r="S64" s="378"/>
      <c r="T64" s="379"/>
      <c r="U64" s="202"/>
      <c r="V64" s="202"/>
      <c r="W64" s="202"/>
      <c r="X64" s="202"/>
      <c r="Y64" s="202"/>
    </row>
    <row r="65" spans="1:25" s="203" customFormat="1" ht="19.5" customHeight="1">
      <c r="A65" s="204" t="s">
        <v>205</v>
      </c>
      <c r="B65" s="447" t="s">
        <v>301</v>
      </c>
      <c r="C65" s="206">
        <v>2</v>
      </c>
      <c r="D65" s="207"/>
      <c r="E65" s="207"/>
      <c r="F65" s="286"/>
      <c r="G65" s="426">
        <v>5.5</v>
      </c>
      <c r="H65" s="252">
        <f t="shared" si="9"/>
        <v>165</v>
      </c>
      <c r="I65" s="207">
        <f t="shared" si="10"/>
        <v>72</v>
      </c>
      <c r="J65" s="212">
        <v>36</v>
      </c>
      <c r="K65" s="212">
        <v>36</v>
      </c>
      <c r="L65" s="212"/>
      <c r="M65" s="207">
        <f t="shared" si="11"/>
        <v>93</v>
      </c>
      <c r="N65" s="282"/>
      <c r="O65" s="282">
        <f>G65/11</f>
        <v>0.5</v>
      </c>
      <c r="P65" s="283"/>
      <c r="Q65" s="258"/>
      <c r="R65" s="446">
        <v>4</v>
      </c>
      <c r="S65" s="378"/>
      <c r="T65" s="379"/>
      <c r="U65" s="202"/>
      <c r="V65" s="202"/>
      <c r="W65" s="202"/>
      <c r="X65" s="202"/>
      <c r="Y65" s="202"/>
    </row>
    <row r="66" spans="1:25" s="203" customFormat="1" ht="18.75" customHeight="1">
      <c r="A66" s="204" t="s">
        <v>209</v>
      </c>
      <c r="B66" s="448" t="s">
        <v>279</v>
      </c>
      <c r="C66" s="252">
        <v>2</v>
      </c>
      <c r="D66" s="207"/>
      <c r="E66" s="207"/>
      <c r="F66" s="378"/>
      <c r="G66" s="426">
        <v>5.5</v>
      </c>
      <c r="H66" s="252">
        <f t="shared" si="9"/>
        <v>165</v>
      </c>
      <c r="I66" s="207">
        <f t="shared" si="10"/>
        <v>72</v>
      </c>
      <c r="J66" s="207">
        <v>36</v>
      </c>
      <c r="K66" s="207">
        <v>36</v>
      </c>
      <c r="L66" s="207"/>
      <c r="M66" s="207">
        <f t="shared" si="11"/>
        <v>93</v>
      </c>
      <c r="N66" s="256"/>
      <c r="O66" s="256">
        <f>G66/11</f>
        <v>0.5</v>
      </c>
      <c r="P66" s="283"/>
      <c r="Q66" s="449"/>
      <c r="R66" s="284">
        <v>4</v>
      </c>
      <c r="S66" s="378"/>
      <c r="T66" s="379"/>
      <c r="U66" s="202"/>
      <c r="V66" s="202"/>
      <c r="W66" s="202"/>
      <c r="X66" s="202"/>
      <c r="Y66" s="202"/>
    </row>
    <row r="67" spans="1:25" s="203" customFormat="1" ht="18.75" customHeight="1" thickBot="1">
      <c r="A67" s="204" t="s">
        <v>266</v>
      </c>
      <c r="B67" s="444" t="s">
        <v>280</v>
      </c>
      <c r="C67" s="211">
        <v>2</v>
      </c>
      <c r="D67" s="212"/>
      <c r="E67" s="212"/>
      <c r="F67" s="359"/>
      <c r="G67" s="426">
        <v>5.5</v>
      </c>
      <c r="H67" s="211">
        <f t="shared" si="9"/>
        <v>165</v>
      </c>
      <c r="I67" s="212">
        <f t="shared" si="10"/>
        <v>72</v>
      </c>
      <c r="J67" s="212">
        <v>36</v>
      </c>
      <c r="K67" s="212">
        <v>36</v>
      </c>
      <c r="L67" s="212"/>
      <c r="M67" s="212">
        <f t="shared" si="11"/>
        <v>93</v>
      </c>
      <c r="N67" s="246"/>
      <c r="O67" s="246"/>
      <c r="P67" s="428"/>
      <c r="Q67" s="429"/>
      <c r="R67" s="430">
        <v>4</v>
      </c>
      <c r="S67" s="321"/>
      <c r="T67" s="368"/>
      <c r="U67" s="202"/>
      <c r="V67" s="202"/>
      <c r="W67" s="202"/>
      <c r="X67" s="202"/>
      <c r="Y67" s="202"/>
    </row>
    <row r="68" spans="1:25" s="203" customFormat="1" ht="19.5" customHeight="1" thickBot="1">
      <c r="A68" s="610" t="s">
        <v>241</v>
      </c>
      <c r="B68" s="611"/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  <c r="N68" s="611"/>
      <c r="O68" s="611"/>
      <c r="P68" s="611"/>
      <c r="Q68" s="611"/>
      <c r="R68" s="611"/>
      <c r="S68" s="611"/>
      <c r="T68" s="612"/>
      <c r="U68" s="266"/>
      <c r="V68" s="266"/>
      <c r="W68" s="266"/>
      <c r="X68" s="266"/>
      <c r="Y68" s="202"/>
    </row>
    <row r="69" spans="1:25" s="203" customFormat="1" ht="19.5" customHeight="1">
      <c r="A69" s="624" t="s">
        <v>254</v>
      </c>
      <c r="B69" s="625"/>
      <c r="C69" s="214">
        <v>2</v>
      </c>
      <c r="D69" s="212"/>
      <c r="E69" s="212"/>
      <c r="F69" s="295"/>
      <c r="G69" s="450">
        <v>5.5</v>
      </c>
      <c r="H69" s="244">
        <f>G69*30</f>
        <v>165</v>
      </c>
      <c r="I69" s="212">
        <f>SUM(J69:L69)</f>
        <v>72</v>
      </c>
      <c r="J69" s="212">
        <v>36</v>
      </c>
      <c r="K69" s="212"/>
      <c r="L69" s="212">
        <v>36</v>
      </c>
      <c r="M69" s="212">
        <f>H69-I69</f>
        <v>93</v>
      </c>
      <c r="N69" s="427"/>
      <c r="O69" s="427">
        <f>G69/11</f>
        <v>0.5</v>
      </c>
      <c r="P69" s="428"/>
      <c r="Q69" s="248"/>
      <c r="R69" s="249">
        <v>4</v>
      </c>
      <c r="S69" s="359"/>
      <c r="T69" s="360"/>
      <c r="U69" s="266"/>
      <c r="V69" s="266"/>
      <c r="W69" s="266"/>
      <c r="X69" s="266"/>
      <c r="Y69" s="202"/>
    </row>
    <row r="70" spans="1:25" s="203" customFormat="1" ht="19.5" customHeight="1" thickBot="1">
      <c r="A70" s="624" t="s">
        <v>257</v>
      </c>
      <c r="B70" s="625"/>
      <c r="C70" s="214">
        <v>3</v>
      </c>
      <c r="D70" s="212"/>
      <c r="E70" s="212"/>
      <c r="F70" s="295"/>
      <c r="G70" s="426">
        <v>5.5</v>
      </c>
      <c r="H70" s="244">
        <f>G70*30</f>
        <v>165</v>
      </c>
      <c r="I70" s="212">
        <f>SUM(J70:L70)</f>
        <v>60</v>
      </c>
      <c r="J70" s="212">
        <v>30</v>
      </c>
      <c r="K70" s="212"/>
      <c r="L70" s="212">
        <v>30</v>
      </c>
      <c r="M70" s="212">
        <f>H70-I70</f>
        <v>105</v>
      </c>
      <c r="N70" s="427"/>
      <c r="O70" s="427">
        <f>G70/11</f>
        <v>0.5</v>
      </c>
      <c r="P70" s="428"/>
      <c r="Q70" s="248"/>
      <c r="R70" s="249"/>
      <c r="S70" s="359">
        <v>4</v>
      </c>
      <c r="T70" s="360"/>
      <c r="U70" s="266"/>
      <c r="V70" s="266"/>
      <c r="W70" s="266"/>
      <c r="X70" s="266"/>
      <c r="Y70" s="202"/>
    </row>
    <row r="71" spans="1:25" s="203" customFormat="1" ht="19.5" customHeight="1" thickBot="1">
      <c r="A71" s="626" t="s">
        <v>247</v>
      </c>
      <c r="B71" s="627"/>
      <c r="C71" s="263"/>
      <c r="D71" s="264"/>
      <c r="E71" s="264"/>
      <c r="F71" s="265"/>
      <c r="G71" s="237">
        <f aca="true" t="shared" si="12" ref="G71:T71">SUM(G69:G70)</f>
        <v>11</v>
      </c>
      <c r="H71" s="237">
        <f t="shared" si="12"/>
        <v>330</v>
      </c>
      <c r="I71" s="237">
        <f t="shared" si="12"/>
        <v>132</v>
      </c>
      <c r="J71" s="237">
        <f t="shared" si="12"/>
        <v>66</v>
      </c>
      <c r="K71" s="237">
        <f t="shared" si="12"/>
        <v>0</v>
      </c>
      <c r="L71" s="237">
        <f t="shared" si="12"/>
        <v>66</v>
      </c>
      <c r="M71" s="237">
        <f t="shared" si="12"/>
        <v>198</v>
      </c>
      <c r="N71" s="237">
        <f t="shared" si="12"/>
        <v>0</v>
      </c>
      <c r="O71" s="237">
        <f t="shared" si="12"/>
        <v>1</v>
      </c>
      <c r="P71" s="237">
        <f t="shared" si="12"/>
        <v>0</v>
      </c>
      <c r="Q71" s="237">
        <f t="shared" si="12"/>
        <v>0</v>
      </c>
      <c r="R71" s="237">
        <f t="shared" si="12"/>
        <v>4</v>
      </c>
      <c r="S71" s="237">
        <f t="shared" si="12"/>
        <v>4</v>
      </c>
      <c r="T71" s="237">
        <f t="shared" si="12"/>
        <v>0</v>
      </c>
      <c r="U71" s="266"/>
      <c r="V71" s="266"/>
      <c r="W71" s="266"/>
      <c r="X71" s="266"/>
      <c r="Y71" s="202"/>
    </row>
    <row r="72" spans="1:25" s="203" customFormat="1" ht="19.5" customHeight="1">
      <c r="A72" s="204" t="s">
        <v>261</v>
      </c>
      <c r="B72" s="447" t="s">
        <v>281</v>
      </c>
      <c r="C72" s="193">
        <v>2</v>
      </c>
      <c r="D72" s="194"/>
      <c r="E72" s="194"/>
      <c r="F72" s="395"/>
      <c r="G72" s="426">
        <v>5.5</v>
      </c>
      <c r="H72" s="252">
        <f aca="true" t="shared" si="13" ref="H72:H79">G72*30</f>
        <v>165</v>
      </c>
      <c r="I72" s="207">
        <f aca="true" t="shared" si="14" ref="I72:I79">SUM(J72:L72)</f>
        <v>72</v>
      </c>
      <c r="J72" s="212">
        <v>36</v>
      </c>
      <c r="K72" s="212">
        <v>36</v>
      </c>
      <c r="L72" s="212"/>
      <c r="M72" s="207">
        <f aca="true" t="shared" si="15" ref="M72:M79">H72-I72</f>
        <v>93</v>
      </c>
      <c r="N72" s="282"/>
      <c r="O72" s="282">
        <f>G72/11</f>
        <v>0.5</v>
      </c>
      <c r="P72" s="283"/>
      <c r="Q72" s="258"/>
      <c r="R72" s="446">
        <v>4</v>
      </c>
      <c r="S72" s="359"/>
      <c r="T72" s="274"/>
      <c r="U72" s="266"/>
      <c r="V72" s="266"/>
      <c r="W72" s="266"/>
      <c r="X72" s="266"/>
      <c r="Y72" s="202"/>
    </row>
    <row r="73" spans="1:25" s="203" customFormat="1" ht="19.5" customHeight="1">
      <c r="A73" s="204" t="s">
        <v>262</v>
      </c>
      <c r="B73" s="447" t="s">
        <v>282</v>
      </c>
      <c r="C73" s="206">
        <v>2</v>
      </c>
      <c r="D73" s="207"/>
      <c r="E73" s="207"/>
      <c r="F73" s="286"/>
      <c r="G73" s="426">
        <v>5.5</v>
      </c>
      <c r="H73" s="252">
        <f t="shared" si="13"/>
        <v>165</v>
      </c>
      <c r="I73" s="207">
        <f t="shared" si="14"/>
        <v>72</v>
      </c>
      <c r="J73" s="212">
        <v>36</v>
      </c>
      <c r="K73" s="212">
        <v>36</v>
      </c>
      <c r="L73" s="212"/>
      <c r="M73" s="207">
        <f t="shared" si="15"/>
        <v>93</v>
      </c>
      <c r="N73" s="282"/>
      <c r="O73" s="282">
        <f>G73/11</f>
        <v>0.5</v>
      </c>
      <c r="P73" s="283"/>
      <c r="Q73" s="258"/>
      <c r="R73" s="446">
        <v>4</v>
      </c>
      <c r="S73" s="359"/>
      <c r="T73" s="274"/>
      <c r="U73" s="266"/>
      <c r="V73" s="266"/>
      <c r="W73" s="266"/>
      <c r="X73" s="266"/>
      <c r="Y73" s="202"/>
    </row>
    <row r="74" spans="1:25" s="203" customFormat="1" ht="18.75" customHeight="1">
      <c r="A74" s="204" t="s">
        <v>263</v>
      </c>
      <c r="B74" s="147" t="s">
        <v>283</v>
      </c>
      <c r="C74" s="252">
        <v>2</v>
      </c>
      <c r="D74" s="207"/>
      <c r="E74" s="207"/>
      <c r="F74" s="378"/>
      <c r="G74" s="426">
        <v>5.5</v>
      </c>
      <c r="H74" s="252">
        <f t="shared" si="13"/>
        <v>165</v>
      </c>
      <c r="I74" s="207">
        <f t="shared" si="14"/>
        <v>72</v>
      </c>
      <c r="J74" s="207">
        <v>36</v>
      </c>
      <c r="K74" s="207">
        <v>36</v>
      </c>
      <c r="L74" s="207"/>
      <c r="M74" s="207">
        <f t="shared" si="15"/>
        <v>93</v>
      </c>
      <c r="N74" s="256" t="e">
        <f>G74/#REF!</f>
        <v>#REF!</v>
      </c>
      <c r="O74" s="256"/>
      <c r="P74" s="283"/>
      <c r="Q74" s="449"/>
      <c r="R74" s="284">
        <v>4</v>
      </c>
      <c r="S74" s="378"/>
      <c r="T74" s="368"/>
      <c r="U74" s="202"/>
      <c r="V74" s="202"/>
      <c r="W74" s="202"/>
      <c r="X74" s="202"/>
      <c r="Y74" s="202"/>
    </row>
    <row r="75" spans="1:25" s="203" customFormat="1" ht="19.5" customHeight="1">
      <c r="A75" s="204"/>
      <c r="B75" s="451" t="s">
        <v>234</v>
      </c>
      <c r="C75" s="206">
        <v>2</v>
      </c>
      <c r="D75" s="207"/>
      <c r="E75" s="207"/>
      <c r="F75" s="286"/>
      <c r="G75" s="426">
        <v>5.5</v>
      </c>
      <c r="H75" s="252">
        <f t="shared" si="13"/>
        <v>165</v>
      </c>
      <c r="I75" s="207">
        <f t="shared" si="14"/>
        <v>72</v>
      </c>
      <c r="J75" s="212">
        <v>36</v>
      </c>
      <c r="K75" s="212"/>
      <c r="L75" s="212">
        <v>36</v>
      </c>
      <c r="M75" s="207">
        <f t="shared" si="15"/>
        <v>93</v>
      </c>
      <c r="N75" s="282"/>
      <c r="O75" s="282">
        <f>G75/11</f>
        <v>0.5</v>
      </c>
      <c r="P75" s="283"/>
      <c r="Q75" s="258"/>
      <c r="R75" s="446">
        <v>4</v>
      </c>
      <c r="S75" s="359"/>
      <c r="T75" s="274"/>
      <c r="U75" s="266"/>
      <c r="V75" s="266"/>
      <c r="W75" s="266"/>
      <c r="X75" s="266"/>
      <c r="Y75" s="202"/>
    </row>
    <row r="76" spans="1:25" s="162" customFormat="1" ht="19.5" customHeight="1">
      <c r="A76" s="452" t="s">
        <v>264</v>
      </c>
      <c r="B76" s="453" t="s">
        <v>240</v>
      </c>
      <c r="C76" s="454">
        <v>3</v>
      </c>
      <c r="D76" s="455"/>
      <c r="E76" s="455"/>
      <c r="F76" s="456"/>
      <c r="G76" s="457">
        <v>5.5</v>
      </c>
      <c r="H76" s="458">
        <f t="shared" si="13"/>
        <v>165</v>
      </c>
      <c r="I76" s="455">
        <f t="shared" si="14"/>
        <v>60</v>
      </c>
      <c r="J76" s="455">
        <v>30</v>
      </c>
      <c r="K76" s="455"/>
      <c r="L76" s="455">
        <v>30</v>
      </c>
      <c r="M76" s="455">
        <f t="shared" si="15"/>
        <v>105</v>
      </c>
      <c r="N76" s="459"/>
      <c r="O76" s="459">
        <f>G76/11</f>
        <v>0.5</v>
      </c>
      <c r="P76" s="460"/>
      <c r="Q76" s="461"/>
      <c r="R76" s="462"/>
      <c r="S76" s="463">
        <v>4</v>
      </c>
      <c r="T76" s="464"/>
      <c r="U76" s="465"/>
      <c r="V76" s="465"/>
      <c r="W76" s="465"/>
      <c r="X76" s="465"/>
      <c r="Y76" s="161"/>
    </row>
    <row r="77" spans="1:25" s="162" customFormat="1" ht="21.75" customHeight="1">
      <c r="A77" s="452" t="s">
        <v>265</v>
      </c>
      <c r="B77" s="466" t="s">
        <v>255</v>
      </c>
      <c r="C77" s="467" t="s">
        <v>238</v>
      </c>
      <c r="D77" s="455"/>
      <c r="E77" s="455"/>
      <c r="F77" s="456"/>
      <c r="G77" s="457">
        <v>5.5</v>
      </c>
      <c r="H77" s="458">
        <f t="shared" si="13"/>
        <v>165</v>
      </c>
      <c r="I77" s="455">
        <f t="shared" si="14"/>
        <v>60</v>
      </c>
      <c r="J77" s="455">
        <v>30</v>
      </c>
      <c r="K77" s="455"/>
      <c r="L77" s="455">
        <v>30</v>
      </c>
      <c r="M77" s="455">
        <f t="shared" si="15"/>
        <v>105</v>
      </c>
      <c r="N77" s="459"/>
      <c r="O77" s="459">
        <f>G77/11</f>
        <v>0.5</v>
      </c>
      <c r="P77" s="460"/>
      <c r="Q77" s="461"/>
      <c r="R77" s="462"/>
      <c r="S77" s="463">
        <v>4</v>
      </c>
      <c r="T77" s="464"/>
      <c r="U77" s="465"/>
      <c r="V77" s="465"/>
      <c r="W77" s="465"/>
      <c r="X77" s="465"/>
      <c r="Y77" s="161"/>
    </row>
    <row r="78" spans="1:25" s="162" customFormat="1" ht="21.75" customHeight="1">
      <c r="A78" s="452" t="s">
        <v>267</v>
      </c>
      <c r="B78" s="466" t="s">
        <v>242</v>
      </c>
      <c r="C78" s="467" t="s">
        <v>238</v>
      </c>
      <c r="D78" s="455"/>
      <c r="E78" s="455"/>
      <c r="F78" s="456"/>
      <c r="G78" s="457">
        <v>5.5</v>
      </c>
      <c r="H78" s="458">
        <f t="shared" si="13"/>
        <v>165</v>
      </c>
      <c r="I78" s="455">
        <f t="shared" si="14"/>
        <v>60</v>
      </c>
      <c r="J78" s="455">
        <v>30</v>
      </c>
      <c r="K78" s="455"/>
      <c r="L78" s="455">
        <v>30</v>
      </c>
      <c r="M78" s="455">
        <f t="shared" si="15"/>
        <v>105</v>
      </c>
      <c r="N78" s="459"/>
      <c r="O78" s="459">
        <f>G78/11</f>
        <v>0.5</v>
      </c>
      <c r="P78" s="460"/>
      <c r="Q78" s="461"/>
      <c r="R78" s="462"/>
      <c r="S78" s="463">
        <v>4</v>
      </c>
      <c r="T78" s="464"/>
      <c r="U78" s="465"/>
      <c r="V78" s="465"/>
      <c r="W78" s="465"/>
      <c r="X78" s="465"/>
      <c r="Y78" s="161"/>
    </row>
    <row r="79" spans="1:25" s="162" customFormat="1" ht="21.75" customHeight="1" thickBot="1">
      <c r="A79" s="468"/>
      <c r="B79" s="469" t="s">
        <v>234</v>
      </c>
      <c r="C79" s="470" t="s">
        <v>238</v>
      </c>
      <c r="D79" s="471"/>
      <c r="E79" s="471"/>
      <c r="F79" s="472"/>
      <c r="G79" s="457">
        <v>5.5</v>
      </c>
      <c r="H79" s="458">
        <f t="shared" si="13"/>
        <v>165</v>
      </c>
      <c r="I79" s="455">
        <f t="shared" si="14"/>
        <v>60</v>
      </c>
      <c r="J79" s="455">
        <v>30</v>
      </c>
      <c r="K79" s="455"/>
      <c r="L79" s="455">
        <v>30</v>
      </c>
      <c r="M79" s="455">
        <f t="shared" si="15"/>
        <v>105</v>
      </c>
      <c r="N79" s="459"/>
      <c r="O79" s="459">
        <f>G79/11</f>
        <v>0.5</v>
      </c>
      <c r="P79" s="460"/>
      <c r="Q79" s="461"/>
      <c r="R79" s="462"/>
      <c r="S79" s="463">
        <v>4</v>
      </c>
      <c r="T79" s="464"/>
      <c r="U79" s="465"/>
      <c r="V79" s="465"/>
      <c r="W79" s="465"/>
      <c r="X79" s="465"/>
      <c r="Y79" s="161"/>
    </row>
    <row r="80" spans="1:25" s="75" customFormat="1" ht="19.5" customHeight="1" thickBot="1">
      <c r="A80" s="634" t="s">
        <v>173</v>
      </c>
      <c r="B80" s="635"/>
      <c r="C80" s="98"/>
      <c r="D80" s="88"/>
      <c r="E80" s="88"/>
      <c r="F80" s="104"/>
      <c r="G80" s="105">
        <f>G46+G61+G71</f>
        <v>31</v>
      </c>
      <c r="H80" s="78">
        <f aca="true" t="shared" si="16" ref="H80:Q80">H46+H61</f>
        <v>600</v>
      </c>
      <c r="I80" s="78">
        <f t="shared" si="16"/>
        <v>246</v>
      </c>
      <c r="J80" s="78">
        <f t="shared" si="16"/>
        <v>108</v>
      </c>
      <c r="K80" s="78">
        <f t="shared" si="16"/>
        <v>0</v>
      </c>
      <c r="L80" s="78">
        <f t="shared" si="16"/>
        <v>138</v>
      </c>
      <c r="M80" s="78">
        <f t="shared" si="16"/>
        <v>354</v>
      </c>
      <c r="N80" s="78" t="e">
        <f t="shared" si="16"/>
        <v>#DIV/0!</v>
      </c>
      <c r="O80" s="78">
        <f t="shared" si="16"/>
        <v>0.5</v>
      </c>
      <c r="P80" s="78">
        <f t="shared" si="16"/>
        <v>0</v>
      </c>
      <c r="Q80" s="115">
        <f t="shared" si="16"/>
        <v>0</v>
      </c>
      <c r="R80" s="116">
        <f>R46+R61+R71</f>
        <v>16</v>
      </c>
      <c r="S80" s="144">
        <f>S46+S61+S71</f>
        <v>6</v>
      </c>
      <c r="T80" s="78"/>
      <c r="U80" s="74"/>
      <c r="V80" s="74"/>
      <c r="W80" s="74"/>
      <c r="X80" s="74"/>
      <c r="Y80" s="74"/>
    </row>
    <row r="81" spans="1:20" ht="16.5" thickBot="1">
      <c r="A81" s="631" t="s">
        <v>199</v>
      </c>
      <c r="B81" s="632"/>
      <c r="C81" s="632"/>
      <c r="D81" s="632"/>
      <c r="E81" s="632"/>
      <c r="F81" s="632"/>
      <c r="G81" s="632"/>
      <c r="H81" s="632"/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3"/>
    </row>
    <row r="82" spans="1:25" s="75" customFormat="1" ht="19.5" customHeight="1" thickBot="1">
      <c r="A82" s="616" t="s">
        <v>150</v>
      </c>
      <c r="B82" s="617"/>
      <c r="C82" s="106"/>
      <c r="D82" s="107"/>
      <c r="E82" s="107"/>
      <c r="F82" s="108"/>
      <c r="G82" s="122">
        <f>G40+G80</f>
        <v>120</v>
      </c>
      <c r="H82" s="109">
        <f aca="true" t="shared" si="17" ref="H82:S82">H39+H36+H80+H40</f>
        <v>3660</v>
      </c>
      <c r="I82" s="110">
        <f t="shared" si="17"/>
        <v>606</v>
      </c>
      <c r="J82" s="110">
        <f t="shared" si="17"/>
        <v>303</v>
      </c>
      <c r="K82" s="110">
        <f t="shared" si="17"/>
        <v>99</v>
      </c>
      <c r="L82" s="110">
        <f t="shared" si="17"/>
        <v>204</v>
      </c>
      <c r="M82" s="111">
        <f t="shared" si="17"/>
        <v>894</v>
      </c>
      <c r="N82" s="112" t="e">
        <f t="shared" si="17"/>
        <v>#REF!</v>
      </c>
      <c r="O82" s="113">
        <f t="shared" si="17"/>
        <v>19.5</v>
      </c>
      <c r="P82" s="114" t="e">
        <f t="shared" si="17"/>
        <v>#DIV/0!</v>
      </c>
      <c r="Q82" s="118">
        <f t="shared" si="17"/>
        <v>18</v>
      </c>
      <c r="R82" s="119">
        <f t="shared" si="17"/>
        <v>23</v>
      </c>
      <c r="S82" s="142">
        <f t="shared" si="17"/>
        <v>20</v>
      </c>
      <c r="T82" s="90"/>
      <c r="U82" s="74"/>
      <c r="V82" s="74"/>
      <c r="W82" s="74"/>
      <c r="X82" s="74"/>
      <c r="Y82" s="74"/>
    </row>
    <row r="83" spans="1:25" s="75" customFormat="1" ht="19.5" customHeight="1">
      <c r="A83" s="79"/>
      <c r="B83" s="80"/>
      <c r="C83" s="80"/>
      <c r="D83" s="80"/>
      <c r="E83" s="80"/>
      <c r="F83" s="80"/>
      <c r="G83" s="11"/>
      <c r="H83" s="639" t="s">
        <v>11</v>
      </c>
      <c r="I83" s="640"/>
      <c r="J83" s="640"/>
      <c r="K83" s="640"/>
      <c r="L83" s="640"/>
      <c r="M83" s="641"/>
      <c r="N83" s="76">
        <v>2</v>
      </c>
      <c r="O83" s="76">
        <v>2</v>
      </c>
      <c r="P83" s="77">
        <v>2</v>
      </c>
      <c r="Q83" s="97">
        <v>4</v>
      </c>
      <c r="R83" s="89">
        <v>4</v>
      </c>
      <c r="S83" s="96">
        <v>4</v>
      </c>
      <c r="T83" s="96" t="s">
        <v>90</v>
      </c>
      <c r="U83" s="74"/>
      <c r="V83" s="74"/>
      <c r="W83" s="74"/>
      <c r="X83" s="74"/>
      <c r="Y83" s="74"/>
    </row>
    <row r="84" spans="1:25" s="75" customFormat="1" ht="19.5" customHeight="1">
      <c r="A84" s="82" t="s">
        <v>14</v>
      </c>
      <c r="B84" s="80"/>
      <c r="C84" s="80"/>
      <c r="D84" s="80"/>
      <c r="E84" s="80"/>
      <c r="F84" s="80"/>
      <c r="G84" s="11"/>
      <c r="H84" s="636" t="s">
        <v>15</v>
      </c>
      <c r="I84" s="637"/>
      <c r="J84" s="637"/>
      <c r="K84" s="637"/>
      <c r="L84" s="637"/>
      <c r="M84" s="638"/>
      <c r="N84" s="76">
        <v>9</v>
      </c>
      <c r="O84" s="76">
        <v>3</v>
      </c>
      <c r="P84" s="77">
        <v>4</v>
      </c>
      <c r="Q84" s="81">
        <v>4</v>
      </c>
      <c r="R84" s="76">
        <v>3</v>
      </c>
      <c r="S84" s="77">
        <v>3</v>
      </c>
      <c r="T84" s="77">
        <v>1</v>
      </c>
      <c r="U84" s="74"/>
      <c r="V84" s="74"/>
      <c r="W84" s="74"/>
      <c r="X84" s="74"/>
      <c r="Y84" s="74"/>
    </row>
    <row r="85" spans="1:25" s="75" customFormat="1" ht="19.5" customHeight="1" thickBot="1">
      <c r="A85" s="82"/>
      <c r="B85" s="80"/>
      <c r="C85" s="80"/>
      <c r="D85" s="80"/>
      <c r="E85" s="80"/>
      <c r="F85" s="80"/>
      <c r="G85" s="11"/>
      <c r="H85" s="645" t="s">
        <v>12</v>
      </c>
      <c r="I85" s="646"/>
      <c r="J85" s="646"/>
      <c r="K85" s="646"/>
      <c r="L85" s="646"/>
      <c r="M85" s="647"/>
      <c r="N85" s="83"/>
      <c r="O85" s="83"/>
      <c r="P85" s="84">
        <v>1</v>
      </c>
      <c r="Q85" s="85"/>
      <c r="R85" s="83">
        <v>1</v>
      </c>
      <c r="S85" s="84"/>
      <c r="T85" s="117"/>
      <c r="U85" s="74"/>
      <c r="V85" s="74"/>
      <c r="W85" s="74"/>
      <c r="X85" s="74"/>
      <c r="Y85" s="74"/>
    </row>
    <row r="86" spans="1:25" s="75" customFormat="1" ht="19.5" customHeight="1" thickBot="1">
      <c r="A86" s="6"/>
      <c r="B86" s="7"/>
      <c r="C86" s="8"/>
      <c r="D86" s="8"/>
      <c r="E86" s="8"/>
      <c r="F86" s="7"/>
      <c r="G86" s="9"/>
      <c r="H86" s="642" t="s">
        <v>185</v>
      </c>
      <c r="I86" s="643"/>
      <c r="J86" s="643"/>
      <c r="K86" s="643"/>
      <c r="L86" s="643"/>
      <c r="M86" s="644"/>
      <c r="N86" s="86">
        <v>1</v>
      </c>
      <c r="O86" s="87">
        <v>3</v>
      </c>
      <c r="P86" s="87">
        <v>4</v>
      </c>
      <c r="Q86" s="136">
        <v>1</v>
      </c>
      <c r="R86" s="137">
        <v>2</v>
      </c>
      <c r="S86" s="143">
        <v>3</v>
      </c>
      <c r="T86" s="138">
        <v>4</v>
      </c>
      <c r="U86" s="74"/>
      <c r="V86" s="74"/>
      <c r="W86" s="74"/>
      <c r="X86" s="74"/>
      <c r="Y86" s="74"/>
    </row>
    <row r="87" spans="1:20" ht="16.5" thickBot="1">
      <c r="A87" s="6"/>
      <c r="B87" s="7"/>
      <c r="C87" s="8"/>
      <c r="D87" s="8"/>
      <c r="E87" s="8"/>
      <c r="F87" s="7"/>
      <c r="G87" s="9"/>
      <c r="P87" s="124"/>
      <c r="Q87" s="149">
        <f>G12+G14+G15+G18+G19+G22+G25+G31</f>
        <v>30</v>
      </c>
      <c r="R87" s="150">
        <f>G13+G20+G21+G43+G44+G59+G60+G69</f>
        <v>30</v>
      </c>
      <c r="S87" s="150">
        <f>G32+G26+G29+G70+G27+G45+G28</f>
        <v>30</v>
      </c>
      <c r="T87" s="151">
        <f>G35+G38</f>
        <v>30</v>
      </c>
    </row>
    <row r="88" spans="1:20" ht="15.75">
      <c r="A88" s="6"/>
      <c r="B88" s="7"/>
      <c r="C88" s="8"/>
      <c r="D88" s="8"/>
      <c r="E88" s="8"/>
      <c r="F88" s="7"/>
      <c r="G88" s="9"/>
      <c r="P88" s="124"/>
      <c r="Q88" s="148"/>
      <c r="R88" s="148"/>
      <c r="S88" s="148"/>
      <c r="T88" s="148"/>
    </row>
    <row r="89" spans="1:20" ht="15.75">
      <c r="A89" s="6"/>
      <c r="B89" s="152" t="s">
        <v>297</v>
      </c>
      <c r="C89" s="153"/>
      <c r="D89" s="154"/>
      <c r="E89" s="154"/>
      <c r="F89" s="155"/>
      <c r="G89" s="156"/>
      <c r="H89" s="157"/>
      <c r="I89" s="615" t="s">
        <v>294</v>
      </c>
      <c r="J89" s="615"/>
      <c r="K89" s="615"/>
      <c r="P89" s="124"/>
      <c r="Q89" s="148"/>
      <c r="R89" s="148"/>
      <c r="S89" s="148"/>
      <c r="T89" s="148"/>
    </row>
    <row r="90" spans="1:20" ht="15.75">
      <c r="A90" s="125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25"/>
      <c r="M90" s="125"/>
      <c r="N90" s="125"/>
      <c r="O90" s="125"/>
      <c r="P90" s="125"/>
      <c r="Q90" s="139"/>
      <c r="R90" s="141"/>
      <c r="S90" s="140"/>
      <c r="T90" s="140"/>
    </row>
    <row r="91" spans="1:20" ht="15.75">
      <c r="A91" s="125"/>
      <c r="B91" s="159" t="s">
        <v>293</v>
      </c>
      <c r="C91" s="159"/>
      <c r="D91" s="613"/>
      <c r="E91" s="613"/>
      <c r="F91" s="614"/>
      <c r="G91" s="614"/>
      <c r="H91" s="159"/>
      <c r="I91" s="615" t="s">
        <v>294</v>
      </c>
      <c r="J91" s="615"/>
      <c r="K91" s="615"/>
      <c r="L91" s="125"/>
      <c r="M91" s="125"/>
      <c r="N91" s="125"/>
      <c r="O91" s="125"/>
      <c r="P91" s="125"/>
      <c r="Q91" s="95"/>
      <c r="R91" s="95"/>
      <c r="S91" s="125"/>
      <c r="T91" s="125"/>
    </row>
    <row r="92" spans="1:20" ht="15.75">
      <c r="A92" s="125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25"/>
      <c r="M92" s="125"/>
      <c r="N92" s="125"/>
      <c r="O92" s="125"/>
      <c r="P92" s="125"/>
      <c r="Q92" s="125"/>
      <c r="R92" s="125"/>
      <c r="S92" s="125"/>
      <c r="T92" s="125"/>
    </row>
    <row r="93" spans="1:20" ht="15.75">
      <c r="A93" s="125"/>
      <c r="B93" s="159" t="s">
        <v>295</v>
      </c>
      <c r="C93" s="159"/>
      <c r="D93" s="613"/>
      <c r="E93" s="613"/>
      <c r="F93" s="614"/>
      <c r="G93" s="614"/>
      <c r="H93" s="159"/>
      <c r="I93" s="615" t="s">
        <v>296</v>
      </c>
      <c r="J93" s="615"/>
      <c r="K93" s="615"/>
      <c r="L93" s="125"/>
      <c r="M93" s="125"/>
      <c r="N93" s="125"/>
      <c r="O93" s="125"/>
      <c r="P93" s="125"/>
      <c r="Q93" s="125"/>
      <c r="R93" s="125"/>
      <c r="S93" s="125"/>
      <c r="T93" s="125"/>
    </row>
    <row r="94" spans="1:20" ht="1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</row>
    <row r="99" ht="15.75">
      <c r="B99" s="135"/>
    </row>
  </sheetData>
  <sheetProtection/>
  <mergeCells count="65">
    <mergeCell ref="A59:B59"/>
    <mergeCell ref="A61:B61"/>
    <mergeCell ref="A1:S1"/>
    <mergeCell ref="M2:M7"/>
    <mergeCell ref="H3:H7"/>
    <mergeCell ref="N4:P4"/>
    <mergeCell ref="F4:F7"/>
    <mergeCell ref="A17:T17"/>
    <mergeCell ref="A2:A7"/>
    <mergeCell ref="C2:D3"/>
    <mergeCell ref="E2:F3"/>
    <mergeCell ref="A44:B44"/>
    <mergeCell ref="A41:T41"/>
    <mergeCell ref="A42:T42"/>
    <mergeCell ref="A16:B16"/>
    <mergeCell ref="G2:G7"/>
    <mergeCell ref="C4:C7"/>
    <mergeCell ref="D4:D7"/>
    <mergeCell ref="B2:B7"/>
    <mergeCell ref="E4:E7"/>
    <mergeCell ref="N2:P3"/>
    <mergeCell ref="K4:K7"/>
    <mergeCell ref="Q4:R4"/>
    <mergeCell ref="I4:I7"/>
    <mergeCell ref="I3:L3"/>
    <mergeCell ref="H2:L2"/>
    <mergeCell ref="Q2:T3"/>
    <mergeCell ref="S4:T4"/>
    <mergeCell ref="H86:M86"/>
    <mergeCell ref="H85:M85"/>
    <mergeCell ref="A9:T9"/>
    <mergeCell ref="A10:T10"/>
    <mergeCell ref="L4:L7"/>
    <mergeCell ref="J4:J7"/>
    <mergeCell ref="A23:B23"/>
    <mergeCell ref="I32:M32"/>
    <mergeCell ref="I31:M31"/>
    <mergeCell ref="A43:B43"/>
    <mergeCell ref="D93:G93"/>
    <mergeCell ref="I93:K93"/>
    <mergeCell ref="A58:T58"/>
    <mergeCell ref="A81:T81"/>
    <mergeCell ref="A39:B39"/>
    <mergeCell ref="A80:B80"/>
    <mergeCell ref="H84:M84"/>
    <mergeCell ref="H83:M83"/>
    <mergeCell ref="A46:B46"/>
    <mergeCell ref="A68:T68"/>
    <mergeCell ref="D91:G91"/>
    <mergeCell ref="I91:K91"/>
    <mergeCell ref="A82:B82"/>
    <mergeCell ref="D55:D56"/>
    <mergeCell ref="A60:B60"/>
    <mergeCell ref="A37:T37"/>
    <mergeCell ref="A70:B70"/>
    <mergeCell ref="I89:K89"/>
    <mergeCell ref="A71:B71"/>
    <mergeCell ref="A69:B69"/>
    <mergeCell ref="A45:B45"/>
    <mergeCell ref="I35:M35"/>
    <mergeCell ref="A36:B36"/>
    <mergeCell ref="A40:B40"/>
    <mergeCell ref="A24:T24"/>
    <mergeCell ref="A33:B33"/>
    <mergeCell ref="A34:T34"/>
  </mergeCells>
  <printOptions/>
  <pageMargins left="0.7" right="0.7" top="0.75" bottom="0.75" header="0.3" footer="0.3"/>
  <pageSetup fitToHeight="0" horizontalDpi="600" verticalDpi="600" orientation="landscape" paperSize="9" scale="69" r:id="rId1"/>
  <rowBreaks count="3" manualBreakCount="3">
    <brk id="36" max="19" man="1"/>
    <brk id="44" max="19" man="1"/>
    <brk id="8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702" t="s">
        <v>57</v>
      </c>
      <c r="D4" s="702"/>
      <c r="E4" s="702"/>
      <c r="F4" s="702"/>
      <c r="G4" s="702"/>
      <c r="H4" s="702"/>
      <c r="I4" s="702"/>
      <c r="K4" s="703" t="s">
        <v>58</v>
      </c>
      <c r="L4" s="703"/>
      <c r="M4" s="703"/>
      <c r="N4" s="703"/>
      <c r="O4" s="703"/>
      <c r="P4" s="703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704" t="s">
        <v>144</v>
      </c>
      <c r="B2" s="704"/>
      <c r="C2" s="704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705" t="s">
        <v>75</v>
      </c>
      <c r="B3" s="706"/>
      <c r="C3" s="706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707" t="s">
        <v>131</v>
      </c>
      <c r="B6" s="707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708" t="s">
        <v>80</v>
      </c>
      <c r="B15" s="708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709" t="s">
        <v>83</v>
      </c>
      <c r="B1" s="709"/>
      <c r="C1" s="709"/>
      <c r="D1" s="709"/>
    </row>
    <row r="2" spans="1:17" s="13" customFormat="1" ht="12.75">
      <c r="A2" s="710" t="s">
        <v>59</v>
      </c>
      <c r="B2" s="710"/>
      <c r="C2" s="710"/>
      <c r="D2" s="71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710" t="s">
        <v>60</v>
      </c>
      <c r="B9" s="710"/>
      <c r="C9" s="710"/>
      <c r="D9" s="71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16" t="s">
        <v>61</v>
      </c>
      <c r="B16" s="716"/>
      <c r="C16" s="716"/>
      <c r="D16" s="716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711" t="s">
        <v>73</v>
      </c>
      <c r="B38" s="711"/>
      <c r="C38" s="711"/>
      <c r="D38" s="71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12" t="s">
        <v>74</v>
      </c>
      <c r="B45" s="712"/>
      <c r="C45" s="712"/>
      <c r="D45" s="71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13" t="s">
        <v>91</v>
      </c>
      <c r="B46" s="714"/>
      <c r="C46" s="714"/>
      <c r="D46" s="715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2020-03-01T17:50:08Z</cp:lastPrinted>
  <dcterms:created xsi:type="dcterms:W3CDTF">2003-06-23T04:55:14Z</dcterms:created>
  <dcterms:modified xsi:type="dcterms:W3CDTF">2020-05-07T07:23:05Z</dcterms:modified>
  <cp:category/>
  <cp:version/>
  <cp:contentType/>
  <cp:contentStatus/>
</cp:coreProperties>
</file>