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firstSheet="2" activeTab="3"/>
  </bookViews>
  <sheets>
    <sheet name="до наказу " sheetId="1" state="hidden" r:id="rId1"/>
    <sheet name="Лист2" sheetId="2" state="hidden" r:id="rId2"/>
    <sheet name="Титул1" sheetId="3" r:id="rId3"/>
    <sheet name="план 1-5 курси" sheetId="4" r:id="rId4"/>
    <sheet name="семестровка" sheetId="5" state="hidden" r:id="rId5"/>
    <sheet name="вспом расчет" sheetId="6" state="hidden" r:id="rId6"/>
    <sheet name="всмом 2" sheetId="7" state="hidden" r:id="rId7"/>
  </sheets>
  <definedNames>
    <definedName name="_xlfn.SUMIFS" hidden="1">#NAME?</definedName>
    <definedName name="_xlnm.Print_Titles" localSheetId="6">'всмом 2'!$8:$8</definedName>
    <definedName name="_xlnm.Print_Titles" localSheetId="5">'вспом расчет'!$8:$8</definedName>
    <definedName name="_xlnm.Print_Titles" localSheetId="3">'план 1-5 курси'!$8:$8</definedName>
    <definedName name="_xlnm.Print_Titles" localSheetId="4">'семестровка'!$8:$8</definedName>
    <definedName name="_xlnm.Print_Area" localSheetId="0">'до наказу '!$A$1:$X$86</definedName>
    <definedName name="_xlnm.Print_Area" localSheetId="1">'Лист2'!$A$1:$K$15</definedName>
    <definedName name="_xlnm.Print_Area" localSheetId="3">'план 1-5 курси'!$A$1:$AE$201</definedName>
    <definedName name="_xlnm.Print_Area" localSheetId="4">'семестровка'!$A$1:$AE$37</definedName>
    <definedName name="_xlnm.Print_Area" localSheetId="2">'Титул1'!$A$1:$BA$39</definedName>
  </definedNames>
  <calcPr fullCalcOnLoad="1"/>
</workbook>
</file>

<file path=xl/sharedStrings.xml><?xml version="1.0" encoding="utf-8"?>
<sst xmlns="http://schemas.openxmlformats.org/spreadsheetml/2006/main" count="1775" uniqueCount="526">
  <si>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</si>
  <si>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</si>
  <si>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</si>
  <si>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</si>
  <si>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</si>
  <si>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</si>
  <si>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</si>
  <si>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</si>
  <si>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</si>
  <si>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</si>
  <si>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</si>
  <si>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</si>
  <si>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</si>
  <si>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</si>
  <si>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</si>
  <si>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</si>
  <si>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</si>
  <si>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</si>
  <si>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</si>
  <si>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</si>
  <si>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</si>
  <si>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</si>
  <si>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</si>
  <si>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</si>
  <si>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</si>
  <si>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</si>
  <si>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</si>
  <si>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</si>
  <si>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</si>
  <si>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</si>
  <si>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</si>
  <si>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</si>
  <si>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</si>
  <si>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</si>
  <si>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</si>
  <si>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</si>
  <si>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</si>
  <si>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</si>
  <si>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</si>
  <si>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</si>
  <si>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</si>
  <si>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</si>
  <si>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</si>
  <si>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</si>
  <si>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</si>
  <si>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</si>
  <si>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</si>
  <si>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</si>
  <si>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</si>
  <si>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</si>
  <si>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</si>
  <si>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</si>
  <si>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</si>
  <si>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</si>
  <si>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</si>
  <si>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</si>
  <si>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</si>
  <si>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</si>
  <si>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</si>
  <si>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</si>
  <si>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</si>
  <si>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</si>
  <si>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</si>
  <si>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</si>
  <si>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</si>
  <si>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</si>
  <si>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</si>
  <si>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</si>
  <si>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</si>
  <si>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</si>
  <si>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</si>
  <si>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</si>
  <si>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</si>
  <si>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</si>
  <si>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</si>
  <si>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</si>
  <si>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</si>
  <si>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</si>
  <si>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</si>
  <si>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</si>
  <si>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</si>
  <si>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</si>
  <si>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</si>
  <si>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</si>
  <si>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</si>
  <si>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</si>
  <si>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</si>
  <si>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</si>
  <si>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</si>
  <si>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</si>
  <si>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</si>
  <si>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</si>
  <si>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</si>
  <si>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</si>
  <si>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</si>
  <si>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</si>
  <si>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</si>
  <si>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</si>
  <si>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</si>
  <si>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</si>
  <si>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</si>
  <si>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</si>
  <si>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</si>
  <si>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</si>
  <si>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</si>
  <si>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</si>
  <si>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</si>
  <si>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</si>
  <si>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</si>
  <si>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</si>
  <si>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</si>
  <si>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</si>
  <si>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</si>
  <si>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</si>
  <si>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</si>
  <si>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</si>
  <si>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</si>
  <si>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</si>
  <si>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</si>
  <si>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</si>
  <si>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</si>
  <si>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</si>
  <si>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</si>
  <si>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</si>
  <si>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</si>
  <si>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</si>
  <si>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</si>
  <si>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</si>
  <si>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</si>
  <si>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</si>
  <si>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</si>
  <si>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</si>
  <si>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</si>
  <si>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</si>
  <si>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</si>
  <si>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</si>
  <si>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</si>
  <si>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</si>
  <si>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</si>
  <si>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</si>
  <si>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</si>
  <si>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</si>
  <si>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</si>
  <si>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</si>
  <si>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</si>
  <si>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</si>
  <si>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</si>
  <si>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</si>
  <si>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</si>
  <si>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</si>
  <si>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</si>
  <si>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</si>
  <si>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</si>
  <si>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</si>
  <si>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</si>
  <si>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</si>
  <si>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</si>
  <si>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</si>
  <si>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</si>
  <si>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</si>
  <si>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</si>
  <si>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</si>
  <si>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</si>
  <si>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</si>
  <si>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</si>
  <si>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</si>
  <si>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</si>
  <si>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</si>
  <si>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</si>
  <si>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</si>
  <si>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</si>
  <si>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</si>
  <si>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</si>
  <si>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</si>
  <si>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</si>
  <si>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</si>
  <si>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</si>
  <si>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</si>
  <si>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</si>
  <si>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</si>
  <si>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</si>
  <si>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</si>
  <si>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</si>
  <si>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</si>
  <si>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</si>
  <si>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</si>
  <si>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</si>
  <si>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</si>
  <si>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</si>
  <si>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</si>
  <si>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</si>
  <si>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</si>
  <si>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</si>
  <si>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</si>
  <si>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</si>
  <si>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</si>
  <si>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</si>
  <si>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</si>
  <si>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</si>
  <si>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</si>
  <si>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</si>
  <si>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</si>
  <si>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</si>
  <si>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</si>
  <si>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</si>
  <si>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</si>
  <si>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</si>
  <si>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</si>
  <si>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</si>
  <si>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</si>
  <si>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</si>
  <si>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</si>
  <si>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</si>
  <si>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</si>
  <si>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</si>
  <si>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</si>
  <si>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</si>
  <si>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</si>
  <si>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</si>
  <si>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</si>
  <si>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</si>
  <si>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</si>
  <si>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</si>
  <si>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</si>
  <si>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</si>
  <si>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</si>
  <si>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</si>
  <si>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</si>
  <si>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</si>
  <si>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</si>
  <si>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</si>
  <si>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</si>
  <si>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</si>
  <si>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</si>
  <si>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</si>
  <si>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</si>
  <si>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</si>
  <si>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</si>
  <si>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</si>
  <si>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</si>
  <si>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</si>
  <si>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</si>
  <si>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</si>
  <si>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</si>
  <si>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</si>
  <si>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</si>
  <si>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</si>
  <si>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</si>
  <si>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</si>
  <si>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</si>
  <si>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</si>
  <si>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</si>
  <si>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</si>
  <si>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</si>
  <si>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</si>
  <si>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</si>
  <si>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</si>
  <si>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</si>
  <si>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</si>
  <si>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</si>
  <si>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</si>
  <si>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</si>
  <si>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</si>
  <si>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</si>
  <si>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</si>
  <si>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</si>
  <si>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</si>
  <si>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</si>
  <si>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</si>
  <si>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</si>
  <si>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</si>
  <si>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</si>
  <si>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</si>
  <si>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</si>
  <si>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</si>
  <si>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</si>
  <si>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</si>
  <si>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</si>
  <si>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</si>
  <si>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</si>
  <si>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</si>
  <si>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</si>
  <si>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</si>
  <si>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</si>
  <si>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</si>
  <si>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</si>
  <si>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</si>
  <si>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</si>
  <si>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</si>
  <si>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</si>
  <si>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</si>
  <si>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</si>
  <si>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</si>
  <si>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</si>
  <si>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</si>
  <si>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</si>
  <si>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</si>
  <si>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</si>
  <si>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</si>
  <si>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</si>
  <si>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</si>
  <si>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</si>
  <si>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</si>
  <si>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</si>
  <si>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</si>
  <si>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</si>
  <si>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</si>
  <si>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</si>
  <si>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</si>
  <si>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t>Настановна  сесія</t>
  </si>
  <si>
    <t>8/4</t>
  </si>
  <si>
    <t>44/8</t>
  </si>
  <si>
    <t>0/4</t>
  </si>
  <si>
    <t>32/8</t>
  </si>
  <si>
    <t>Деталі машин і основи взаємозамінності</t>
  </si>
  <si>
    <t>Деталі машин і основи взаємозамінності (к.пр.)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</si>
  <si>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</si>
  <si>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</si>
  <si>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</si>
  <si>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</si>
  <si>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Металознавство і термічна обробка зварних з'єднань</t>
  </si>
  <si>
    <t>Технологія металів і матеріалознавство</t>
  </si>
  <si>
    <t>14</t>
  </si>
  <si>
    <t>10</t>
  </si>
  <si>
    <t>6</t>
  </si>
  <si>
    <t>20</t>
  </si>
  <si>
    <t>26</t>
  </si>
  <si>
    <t>8</t>
  </si>
  <si>
    <t>24</t>
  </si>
  <si>
    <t>7</t>
  </si>
  <si>
    <t>2.1.2.1.2</t>
  </si>
  <si>
    <t>20/6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</si>
  <si>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</si>
  <si>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</si>
  <si>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</si>
  <si>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</si>
  <si>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Основи  наукових досліджень</t>
  </si>
  <si>
    <t>Проектування зварних конструкцій</t>
  </si>
  <si>
    <t>Проектування зварювальних конструкцій (к.пр)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</si>
  <si>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</si>
  <si>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</si>
  <si>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</si>
  <si>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</si>
  <si>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плавленням (к.р)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</si>
  <si>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</si>
  <si>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</si>
  <si>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</si>
  <si>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</si>
  <si>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</si>
  <si>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</si>
  <si>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</si>
  <si>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</si>
  <si>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</si>
  <si>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</si>
  <si>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</si>
  <si>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</si>
  <si>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</si>
  <si>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2.2.3.12</t>
  </si>
  <si>
    <t>2.2.3.11</t>
  </si>
  <si>
    <t>Зав.кафедри ОіТЗВ</t>
  </si>
  <si>
    <t>Н.О. Макаренко</t>
  </si>
  <si>
    <t>2.2.3.8.1</t>
  </si>
  <si>
    <t>2.2.3.8.2</t>
  </si>
  <si>
    <t>2.2.3.8.3</t>
  </si>
  <si>
    <t>26/0</t>
  </si>
  <si>
    <t>2.2.3.7.1</t>
  </si>
  <si>
    <t>2.2.3.7.2</t>
  </si>
  <si>
    <t>2.2.3.7.3</t>
  </si>
  <si>
    <t>2.2.3.6.1</t>
  </si>
  <si>
    <t>2.2.3.6.2</t>
  </si>
  <si>
    <t>2.3.3.13</t>
  </si>
  <si>
    <t>Показники якості зварних конструкцій</t>
  </si>
  <si>
    <t>2.3.3.14</t>
  </si>
  <si>
    <t>САПР зварних конструкцій</t>
  </si>
  <si>
    <t>2.3.3.15</t>
  </si>
  <si>
    <t>Стандартизація та якість продукції</t>
  </si>
  <si>
    <t>2.3.3.16</t>
  </si>
  <si>
    <t xml:space="preserve">Точність виготовлення зварних конструкцій </t>
  </si>
  <si>
    <t>2.3.3.17</t>
  </si>
  <si>
    <t>Технологія зварювання спеціальних сталей і сплавів</t>
  </si>
  <si>
    <t>Разом 2.2.2 :</t>
  </si>
  <si>
    <t>32/4</t>
  </si>
  <si>
    <t>38/6</t>
  </si>
  <si>
    <t>еп</t>
  </si>
  <si>
    <t>м</t>
  </si>
  <si>
    <t>опм</t>
  </si>
  <si>
    <t>зв</t>
  </si>
  <si>
    <t>к.п.</t>
  </si>
  <si>
    <t>практ</t>
  </si>
  <si>
    <t>лаб</t>
  </si>
  <si>
    <t>лек</t>
  </si>
  <si>
    <t>к.р.</t>
  </si>
  <si>
    <t>каф.</t>
  </si>
  <si>
    <t>Лекції</t>
  </si>
  <si>
    <t>Семестровий  
контроль</t>
  </si>
  <si>
    <t>семестр</t>
  </si>
  <si>
    <t>настановна</t>
  </si>
  <si>
    <t>з плану</t>
  </si>
  <si>
    <t>до наказу</t>
  </si>
  <si>
    <t>ЗВ-16-1з</t>
  </si>
  <si>
    <t>контроль</t>
  </si>
  <si>
    <t>7 семестр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</si>
  <si>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</si>
  <si>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</si>
  <si>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</si>
  <si>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</si>
  <si>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</si>
  <si>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</si>
  <si>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</si>
  <si>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</si>
  <si>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</si>
  <si>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</si>
  <si>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</si>
  <si>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лв</t>
  </si>
  <si>
    <t>тм</t>
  </si>
  <si>
    <t>мпф</t>
  </si>
  <si>
    <t>омт</t>
  </si>
  <si>
    <t>хіоп</t>
  </si>
  <si>
    <t>ф</t>
  </si>
  <si>
    <t>мп</t>
  </si>
  <si>
    <t>філ</t>
  </si>
  <si>
    <t>фв</t>
  </si>
  <si>
    <t>оа</t>
  </si>
  <si>
    <r>
      <t>Матеріалознавство</t>
    </r>
    <r>
      <rPr>
        <sz val="12"/>
        <rFont val="Times New Roman"/>
        <family val="1"/>
      </rPr>
      <t xml:space="preserve"> </t>
    </r>
  </si>
  <si>
    <t>2.1.1.7.2</t>
  </si>
  <si>
    <t>2.1.1.6</t>
  </si>
  <si>
    <t>2.1.1.6.1</t>
  </si>
  <si>
    <t>2.1.1.6.2</t>
  </si>
  <si>
    <t>Разом за п.1:</t>
  </si>
  <si>
    <t>32/2</t>
  </si>
  <si>
    <t>28/4</t>
  </si>
  <si>
    <t>Разом обов'язкові компоненти освітньої програми:</t>
  </si>
  <si>
    <t>2.1.1 ВИБІРКОВИЙ БЛОК 1 ("Технології машинобудування" та "Комп’ютеризований дизайн процесів і машин ")</t>
  </si>
  <si>
    <t>2.1.2 ВИБІРКОВИЙ БЛОК 2 ("Технології машинобудування")</t>
  </si>
  <si>
    <t>Разом 2.1.2:</t>
  </si>
  <si>
    <t>Разом 2.1.1:</t>
  </si>
  <si>
    <t>2.1.3 ВИБІРКОВИЙ БЛОК 3("Комп’ютеризований дизайн процесів і машин ")</t>
  </si>
  <si>
    <t>Разом 2.1.3:</t>
  </si>
  <si>
    <t>2.1.4 ВИБІРКОВИЙ БЛОК 4  "Технології і устаткування зварювання "</t>
  </si>
  <si>
    <t>2.1.4.1</t>
  </si>
  <si>
    <t>2.1.4.1.1</t>
  </si>
  <si>
    <t>2.1.4.1.2</t>
  </si>
  <si>
    <t>2.1.4.2</t>
  </si>
  <si>
    <t>2.1.4.2.1</t>
  </si>
  <si>
    <t>2.1.4.2.2</t>
  </si>
  <si>
    <t>2.1.4.2.3</t>
  </si>
  <si>
    <t>2.1.4.3</t>
  </si>
  <si>
    <t>2.1.4.4</t>
  </si>
  <si>
    <t>2.1.4.5</t>
  </si>
  <si>
    <t>2.1.4.6</t>
  </si>
  <si>
    <t>Разом 2.1.4 :</t>
  </si>
  <si>
    <t xml:space="preserve">6/0    </t>
  </si>
  <si>
    <t>14/0</t>
  </si>
  <si>
    <t>2.2.1 ВИБІРКОВИЙ БЛОК 1 ("Технології машинобудування")</t>
  </si>
  <si>
    <t>Разом 2.2.1 :</t>
  </si>
  <si>
    <t>36/2</t>
  </si>
  <si>
    <t>2.2.3 ВИБІРКОВИЙ БЛОК 3  "Технології і устаткування зварювання "</t>
  </si>
  <si>
    <t>Разом 2.2.3 :</t>
  </si>
  <si>
    <t>2.2.2 ВИБІРКОВИЙ БЛОК 2 ("Комп’ютеризований дизайн процесів і машин ")</t>
  </si>
  <si>
    <t>Дизайн-графіка в проектуванні</t>
  </si>
  <si>
    <t>Фірмова  графіка у промисловості</t>
  </si>
  <si>
    <t>Спеціальні види технологій і обладнання машинобудування</t>
  </si>
  <si>
    <t>Дизайнерське кування</t>
  </si>
  <si>
    <t>Підйомно-транспортні машини</t>
  </si>
  <si>
    <t>Формоутворення у металі</t>
  </si>
  <si>
    <t>Технологія виготовлення оболонкових деталей (курсовий проект)</t>
  </si>
  <si>
    <t>2.2.2.1</t>
  </si>
  <si>
    <t>2.2.2.2</t>
  </si>
  <si>
    <t>2.2.2.3</t>
  </si>
  <si>
    <t>2.2.2.4</t>
  </si>
  <si>
    <t>2.2.2.4.1</t>
  </si>
  <si>
    <t>2.2.2.4.2</t>
  </si>
  <si>
    <t>2.2.2.4.3</t>
  </si>
  <si>
    <t>2.2.2.5</t>
  </si>
  <si>
    <t>2.2.2.6</t>
  </si>
  <si>
    <t>2.2.2.6.1</t>
  </si>
  <si>
    <t>2.2.2.6.2</t>
  </si>
  <si>
    <t>2.2.2.7</t>
  </si>
  <si>
    <t>2.2.2.8</t>
  </si>
  <si>
    <t>2.2.2.9</t>
  </si>
  <si>
    <t>2.2.2.9.1</t>
  </si>
  <si>
    <t>2.2.2.9.2</t>
  </si>
  <si>
    <t>2.2.2.9.3</t>
  </si>
  <si>
    <t>2.2.2.9.4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</si>
  <si>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</si>
  <si>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</si>
  <si>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Засоби дизайну</t>
  </si>
  <si>
    <t>Комп’ютеризовані дизайн і моделювання процесів і машин</t>
  </si>
  <si>
    <t>(ч.1) - Основи САПР</t>
  </si>
  <si>
    <t>(ч.2) - Основи інформаційних технологій та пакети прикладних програм</t>
  </si>
  <si>
    <t>(ч.3) - Системи автоматизованого проектування технологічних процесів</t>
  </si>
  <si>
    <t>3D - Конструювання оснащення для формоутворення</t>
  </si>
  <si>
    <t>Технологія нагріву та нагрівальне обладнання</t>
  </si>
  <si>
    <t>(ч.1) – Обробка об’ємних виробів у гарячому стані</t>
  </si>
  <si>
    <t>(ч.2) – Технологія виготовлення оболонкових деталей</t>
  </si>
  <si>
    <t>(ч.3) – Прецизійне формоутворення виробів в холодному стані</t>
  </si>
  <si>
    <t>0/6</t>
  </si>
  <si>
    <t>2.2.2.2.1</t>
  </si>
  <si>
    <t>2.2.2.2.2</t>
  </si>
  <si>
    <t>2.2.2.2.3</t>
  </si>
  <si>
    <t>8/8</t>
  </si>
  <si>
    <t xml:space="preserve">0/4   </t>
  </si>
  <si>
    <t>24/8</t>
  </si>
  <si>
    <t>28/16</t>
  </si>
  <si>
    <t>26/8</t>
  </si>
  <si>
    <t>40/2</t>
  </si>
  <si>
    <r>
      <t>освітньо - професійна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</si>
  <si>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I. Графік освітнього процесу</t>
  </si>
  <si>
    <t>34/8</t>
  </si>
  <si>
    <t>ЗАГАЛЬНА КІЛЬКІСТЬ ("Комп’ютеризований дизайн процесів і машин "):</t>
  </si>
  <si>
    <t>ЗАГАЛЬНА КІЛЬКІСТЬ ("Технології і устаткування зварювання"):</t>
  </si>
  <si>
    <t>ЗАГАЛЬНА КІЛЬКІСТЬ ("Технології машинобудування"):</t>
  </si>
  <si>
    <t>52/8</t>
  </si>
  <si>
    <t>46/6</t>
  </si>
  <si>
    <t>42/6</t>
  </si>
  <si>
    <t>40/8</t>
  </si>
  <si>
    <t>Кваліфікаційна робота бакалавра</t>
  </si>
  <si>
    <t>3. АТЕСТАЦІЯ</t>
  </si>
  <si>
    <t>№</t>
  </si>
  <si>
    <t>1</t>
  </si>
  <si>
    <t xml:space="preserve">протокол № </t>
  </si>
  <si>
    <t>Гарант освітньої програми, зав. кафедри ІТУ</t>
  </si>
  <si>
    <t>Зав. кафедри ОМТ</t>
  </si>
  <si>
    <t>І.С. Алієв</t>
  </si>
  <si>
    <t>"       "                        2023 р.</t>
  </si>
  <si>
    <t>V. План навчального процесу на 2023/2024 навчальний рік (заочна форма)     (набір 2019 рр.)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</si>
</sst>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_-;\-* #,##0_-;\ &quot;&quot;_-;_-@_-"/>
    <numFmt numFmtId="191" formatCode="#,##0;\-* #,##0_-;\ &quot;&quot;_-;_-@_-"/>
    <numFmt numFmtId="192" formatCode="0.0"/>
    <numFmt numFmtId="193" formatCode="#,##0.0;\-* #,##0.0_-;\ &quot;&quot;_-;_-@_-"/>
    <numFmt numFmtId="194" formatCode="#,##0.0_-;\-* #,##0.0_-;\ &quot;&quot;_-;_-@_-"/>
    <numFmt numFmtId="195" formatCode="#,##0.00_-;\-* #,##0.00_-;\ &quot;&quot;_-;_-@_-"/>
    <numFmt numFmtId="196" formatCode="#,##0.00;\-* #,##0.00_-;\ &quot;&quot;_-;_-@_-"/>
    <numFmt numFmtId="197" formatCode="[$-FC19]d\ mmmm\ yyyy\ &quot;г.&quot;"/>
    <numFmt numFmtId="198" formatCode="#,##0.0_ ;\-#,##0.0\ "/>
    <numFmt numFmtId="199" formatCode="#,##0_-;\-* #,##0_-;\ _-;_-@_-"/>
    <numFmt numFmtId="200" formatCode="#,##0_ ;\-#,##0\ "/>
    <numFmt numFmtId="201" formatCode="#,##0.00_ ;\-#,##0.00\ "/>
    <numFmt numFmtId="202" formatCode="#,##0;\-* #,##0_-;\ _-;_-@_-"/>
    <numFmt numFmtId="203" formatCode="#,##0.0;\-* #,##0.0_-;\ _-;_-@_-"/>
    <numFmt numFmtId="204" formatCode="#,##0.0_-;\-* #,##0.0_-;\ _-;_-@_-"/>
  </numFmts>
  <fonts count="10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sz val="11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 Cyr"/>
      <family val="1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0" fontId="9" fillId="0" borderId="0" xfId="0" applyNumberFormat="1" applyFont="1" applyFill="1" applyBorder="1" applyAlignment="1" applyProtection="1">
      <alignment horizontal="left" vertical="center" wrapText="1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vertical="center"/>
      <protection/>
    </xf>
    <xf numFmtId="192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199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9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0" fontId="14" fillId="0" borderId="17" xfId="0" applyNumberFormat="1" applyFont="1" applyFill="1" applyBorder="1" applyAlignment="1" applyProtection="1">
      <alignment horizontal="center" vertical="center"/>
      <protection/>
    </xf>
    <xf numFmtId="190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0" fontId="14" fillId="0" borderId="10" xfId="0" applyNumberFormat="1" applyFont="1" applyFill="1" applyBorder="1" applyAlignment="1" applyProtection="1">
      <alignment horizontal="center" vertical="center" wrapText="1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1" fontId="14" fillId="0" borderId="10" xfId="0" applyNumberFormat="1" applyFont="1" applyFill="1" applyBorder="1" applyAlignment="1" applyProtection="1">
      <alignment horizontal="center" vertical="center"/>
      <protection/>
    </xf>
    <xf numFmtId="191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vertical="center"/>
      <protection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2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vertical="center"/>
      <protection/>
    </xf>
    <xf numFmtId="198" fontId="7" fillId="0" borderId="18" xfId="0" applyNumberFormat="1" applyFont="1" applyFill="1" applyBorder="1" applyAlignment="1">
      <alignment horizontal="center" vertical="center" wrapText="1"/>
    </xf>
    <xf numFmtId="200" fontId="7" fillId="0" borderId="1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vertical="center"/>
      <protection/>
    </xf>
    <xf numFmtId="192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2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90" fontId="83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2" fontId="7" fillId="33" borderId="18" xfId="0" applyNumberFormat="1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199" fontId="85" fillId="0" borderId="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 wrapText="1"/>
    </xf>
    <xf numFmtId="199" fontId="85" fillId="0" borderId="0" xfId="0" applyNumberFormat="1" applyFont="1" applyFill="1" applyBorder="1" applyAlignment="1" applyProtection="1">
      <alignment horizontal="center" vertical="center"/>
      <protection/>
    </xf>
    <xf numFmtId="199" fontId="85" fillId="0" borderId="15" xfId="0" applyNumberFormat="1" applyFont="1" applyFill="1" applyBorder="1" applyAlignment="1" applyProtection="1">
      <alignment vertical="center"/>
      <protection/>
    </xf>
    <xf numFmtId="0" fontId="85" fillId="0" borderId="0" xfId="0" applyFont="1" applyAlignment="1">
      <alignment horizontal="right" vertical="top"/>
    </xf>
    <xf numFmtId="190" fontId="85" fillId="0" borderId="0" xfId="0" applyNumberFormat="1" applyFont="1" applyFill="1" applyBorder="1" applyAlignment="1" applyProtection="1">
      <alignment horizontal="center" vertical="center"/>
      <protection/>
    </xf>
    <xf numFmtId="190" fontId="85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0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0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vertical="center"/>
      <protection/>
    </xf>
    <xf numFmtId="190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vertical="center"/>
      <protection/>
    </xf>
    <xf numFmtId="190" fontId="2" fillId="0" borderId="25" xfId="0" applyNumberFormat="1" applyFont="1" applyFill="1" applyBorder="1" applyAlignment="1" applyProtection="1">
      <alignment vertical="center"/>
      <protection/>
    </xf>
    <xf numFmtId="190" fontId="2" fillId="0" borderId="25" xfId="0" applyNumberFormat="1" applyFont="1" applyFill="1" applyBorder="1" applyAlignment="1" applyProtection="1">
      <alignment vertical="center"/>
      <protection/>
    </xf>
    <xf numFmtId="190" fontId="2" fillId="0" borderId="22" xfId="0" applyNumberFormat="1" applyFont="1" applyFill="1" applyBorder="1" applyAlignment="1" applyProtection="1">
      <alignment vertical="center"/>
      <protection/>
    </xf>
    <xf numFmtId="199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34" borderId="21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22" xfId="0" applyNumberFormat="1" applyFont="1" applyFill="1" applyBorder="1" applyAlignment="1" applyProtection="1">
      <alignment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92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9" fontId="2" fillId="35" borderId="18" xfId="0" applyNumberFormat="1" applyFont="1" applyFill="1" applyBorder="1" applyAlignment="1" applyProtection="1">
      <alignment horizontal="center" vertical="center"/>
      <protection/>
    </xf>
    <xf numFmtId="199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0" fontId="2" fillId="35" borderId="23" xfId="0" applyNumberFormat="1" applyFont="1" applyFill="1" applyBorder="1" applyAlignment="1" applyProtection="1">
      <alignment vertical="center"/>
      <protection/>
    </xf>
    <xf numFmtId="49" fontId="2" fillId="35" borderId="33" xfId="0" applyNumberFormat="1" applyFont="1" applyFill="1" applyBorder="1" applyAlignment="1" applyProtection="1">
      <alignment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2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>
      <alignment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192" fontId="7" fillId="35" borderId="27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0" fontId="7" fillId="35" borderId="27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0" fontId="2" fillId="35" borderId="22" xfId="0" applyNumberFormat="1" applyFont="1" applyFill="1" applyBorder="1" applyAlignment="1" applyProtection="1">
      <alignment vertical="center"/>
      <protection/>
    </xf>
    <xf numFmtId="190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4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5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5" fillId="0" borderId="10" xfId="0" applyNumberFormat="1" applyFont="1" applyBorder="1" applyAlignment="1">
      <alignment horizontal="center" vertical="center" wrapText="1"/>
    </xf>
    <xf numFmtId="49" fontId="85" fillId="33" borderId="10" xfId="0" applyNumberFormat="1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2" fontId="8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190" fontId="14" fillId="0" borderId="38" xfId="0" applyNumberFormat="1" applyFont="1" applyFill="1" applyBorder="1" applyAlignment="1" applyProtection="1">
      <alignment vertical="center"/>
      <protection/>
    </xf>
    <xf numFmtId="49" fontId="85" fillId="0" borderId="10" xfId="0" applyNumberFormat="1" applyFont="1" applyFill="1" applyBorder="1" applyAlignment="1">
      <alignment horizontal="left" vertical="center" wrapText="1"/>
    </xf>
    <xf numFmtId="191" fontId="85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vertical="center" wrapText="1"/>
    </xf>
    <xf numFmtId="190" fontId="85" fillId="0" borderId="10" xfId="0" applyNumberFormat="1" applyFont="1" applyFill="1" applyBorder="1" applyAlignment="1" applyProtection="1">
      <alignment horizontal="center" vertical="center"/>
      <protection/>
    </xf>
    <xf numFmtId="190" fontId="85" fillId="0" borderId="10" xfId="0" applyNumberFormat="1" applyFont="1" applyFill="1" applyBorder="1" applyAlignment="1" applyProtection="1">
      <alignment vertical="center"/>
      <protection/>
    </xf>
    <xf numFmtId="190" fontId="85" fillId="0" borderId="0" xfId="0" applyNumberFormat="1" applyFont="1" applyFill="1" applyBorder="1" applyAlignment="1" applyProtection="1">
      <alignment vertical="center"/>
      <protection/>
    </xf>
    <xf numFmtId="190" fontId="85" fillId="0" borderId="25" xfId="0" applyNumberFormat="1" applyFont="1" applyFill="1" applyBorder="1" applyAlignment="1" applyProtection="1">
      <alignment vertical="center"/>
      <protection/>
    </xf>
    <xf numFmtId="190" fontId="85" fillId="0" borderId="10" xfId="0" applyNumberFormat="1" applyFont="1" applyFill="1" applyBorder="1" applyAlignment="1" applyProtection="1">
      <alignment horizontal="center" vertical="center"/>
      <protection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vertical="center" wrapText="1"/>
    </xf>
    <xf numFmtId="0" fontId="87" fillId="0" borderId="10" xfId="0" applyNumberFormat="1" applyFont="1" applyFill="1" applyBorder="1" applyAlignment="1">
      <alignment horizontal="center" vertical="center"/>
    </xf>
    <xf numFmtId="49" fontId="87" fillId="0" borderId="10" xfId="0" applyNumberFormat="1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 applyProtection="1">
      <alignment horizontal="center" vertical="center"/>
      <protection/>
    </xf>
    <xf numFmtId="0" fontId="87" fillId="0" borderId="10" xfId="0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>
      <alignment horizontal="center" vertical="center" wrapText="1"/>
    </xf>
    <xf numFmtId="190" fontId="87" fillId="0" borderId="10" xfId="0" applyNumberFormat="1" applyFont="1" applyFill="1" applyBorder="1" applyAlignment="1" applyProtection="1">
      <alignment horizontal="center" vertical="center"/>
      <protection/>
    </xf>
    <xf numFmtId="190" fontId="87" fillId="0" borderId="10" xfId="0" applyNumberFormat="1" applyFont="1" applyFill="1" applyBorder="1" applyAlignment="1" applyProtection="1">
      <alignment vertical="center"/>
      <protection/>
    </xf>
    <xf numFmtId="190" fontId="87" fillId="0" borderId="0" xfId="0" applyNumberFormat="1" applyFont="1" applyFill="1" applyBorder="1" applyAlignment="1" applyProtection="1">
      <alignment vertical="center"/>
      <protection/>
    </xf>
    <xf numFmtId="190" fontId="87" fillId="0" borderId="25" xfId="0" applyNumberFormat="1" applyFont="1" applyFill="1" applyBorder="1" applyAlignment="1" applyProtection="1">
      <alignment vertical="center"/>
      <protection/>
    </xf>
    <xf numFmtId="1" fontId="87" fillId="0" borderId="10" xfId="0" applyNumberFormat="1" applyFont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center" vertical="center"/>
    </xf>
    <xf numFmtId="49" fontId="87" fillId="33" borderId="17" xfId="0" applyNumberFormat="1" applyFont="1" applyFill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0" fontId="2" fillId="34" borderId="25" xfId="0" applyNumberFormat="1" applyFont="1" applyFill="1" applyBorder="1" applyAlignment="1" applyProtection="1">
      <alignment vertical="center"/>
      <protection/>
    </xf>
    <xf numFmtId="49" fontId="87" fillId="0" borderId="10" xfId="0" applyNumberFormat="1" applyFont="1" applyBorder="1" applyAlignment="1">
      <alignment vertical="center" wrapText="1"/>
    </xf>
    <xf numFmtId="0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vertical="center" wrapText="1"/>
    </xf>
    <xf numFmtId="0" fontId="90" fillId="0" borderId="11" xfId="0" applyNumberFormat="1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 vertical="center"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0" fontId="89" fillId="0" borderId="11" xfId="0" applyFont="1" applyFill="1" applyBorder="1" applyAlignment="1">
      <alignment horizontal="center" vertical="center" wrapText="1"/>
    </xf>
    <xf numFmtId="1" fontId="87" fillId="0" borderId="11" xfId="0" applyNumberFormat="1" applyFont="1" applyBorder="1" applyAlignment="1">
      <alignment horizontal="center" vertical="center"/>
    </xf>
    <xf numFmtId="0" fontId="87" fillId="0" borderId="11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horizontal="center" vertical="center" wrapText="1"/>
    </xf>
    <xf numFmtId="192" fontId="89" fillId="0" borderId="17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7" fillId="35" borderId="10" xfId="0" applyNumberFormat="1" applyFont="1" applyFill="1" applyBorder="1" applyAlignment="1">
      <alignment horizontal="center" vertical="center"/>
    </xf>
    <xf numFmtId="1" fontId="91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/>
    </xf>
    <xf numFmtId="49" fontId="90" fillId="35" borderId="10" xfId="0" applyNumberFormat="1" applyFont="1" applyFill="1" applyBorder="1" applyAlignment="1">
      <alignment horizontal="center" vertical="center"/>
    </xf>
    <xf numFmtId="49" fontId="90" fillId="35" borderId="10" xfId="0" applyNumberFormat="1" applyFont="1" applyFill="1" applyBorder="1" applyAlignment="1" applyProtection="1">
      <alignment horizontal="center" vertical="center"/>
      <protection/>
    </xf>
    <xf numFmtId="0" fontId="89" fillId="35" borderId="10" xfId="0" applyFont="1" applyFill="1" applyBorder="1" applyAlignment="1">
      <alignment horizontal="center" vertical="center" wrapText="1"/>
    </xf>
    <xf numFmtId="1" fontId="87" fillId="35" borderId="10" xfId="0" applyNumberFormat="1" applyFont="1" applyFill="1" applyBorder="1" applyAlignment="1">
      <alignment horizontal="center" vertical="center" wrapText="1"/>
    </xf>
    <xf numFmtId="49" fontId="87" fillId="35" borderId="10" xfId="0" applyNumberFormat="1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 applyProtection="1">
      <alignment horizontal="center" vertical="center"/>
      <protection/>
    </xf>
    <xf numFmtId="49" fontId="87" fillId="33" borderId="10" xfId="0" applyNumberFormat="1" applyFont="1" applyFill="1" applyBorder="1" applyAlignment="1" applyProtection="1">
      <alignment horizontal="center" vertical="center"/>
      <protection/>
    </xf>
    <xf numFmtId="1" fontId="87" fillId="33" borderId="10" xfId="0" applyNumberFormat="1" applyFont="1" applyFill="1" applyBorder="1" applyAlignment="1">
      <alignment horizontal="center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0" fillId="0" borderId="38" xfId="0" applyNumberFormat="1" applyFont="1" applyFill="1" applyBorder="1" applyAlignment="1">
      <alignment horizontal="center" vertical="center" wrapText="1"/>
    </xf>
    <xf numFmtId="49" fontId="90" fillId="0" borderId="38" xfId="0" applyNumberFormat="1" applyFont="1" applyFill="1" applyBorder="1" applyAlignment="1" applyProtection="1">
      <alignment horizontal="center" vertical="center"/>
      <protection/>
    </xf>
    <xf numFmtId="190" fontId="87" fillId="0" borderId="38" xfId="0" applyNumberFormat="1" applyFont="1" applyFill="1" applyBorder="1" applyAlignment="1" applyProtection="1">
      <alignment horizontal="center" vertical="center"/>
      <protection/>
    </xf>
    <xf numFmtId="49" fontId="90" fillId="0" borderId="18" xfId="0" applyNumberFormat="1" applyFont="1" applyFill="1" applyBorder="1" applyAlignment="1">
      <alignment horizontal="center" vertical="center" wrapText="1"/>
    </xf>
    <xf numFmtId="0" fontId="87" fillId="0" borderId="17" xfId="0" applyNumberFormat="1" applyFont="1" applyFill="1" applyBorder="1" applyAlignment="1">
      <alignment horizontal="center" vertical="center"/>
    </xf>
    <xf numFmtId="0" fontId="8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9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90" fillId="35" borderId="18" xfId="0" applyNumberFormat="1" applyFont="1" applyFill="1" applyBorder="1" applyAlignment="1">
      <alignment horizontal="center" vertical="center" wrapText="1"/>
    </xf>
    <xf numFmtId="192" fontId="89" fillId="0" borderId="16" xfId="0" applyNumberFormat="1" applyFont="1" applyFill="1" applyBorder="1" applyAlignment="1" applyProtection="1">
      <alignment horizontal="center" vertical="center"/>
      <protection/>
    </xf>
    <xf numFmtId="192" fontId="90" fillId="0" borderId="18" xfId="0" applyNumberFormat="1" applyFont="1" applyFill="1" applyBorder="1" applyAlignment="1" applyProtection="1">
      <alignment horizontal="center" vertical="center"/>
      <protection/>
    </xf>
    <xf numFmtId="49" fontId="90" fillId="35" borderId="17" xfId="0" applyNumberFormat="1" applyFont="1" applyFill="1" applyBorder="1" applyAlignment="1">
      <alignment horizontal="center" vertical="center"/>
    </xf>
    <xf numFmtId="49" fontId="90" fillId="35" borderId="17" xfId="0" applyNumberFormat="1" applyFont="1" applyFill="1" applyBorder="1" applyAlignment="1">
      <alignment horizontal="center" vertical="center" wrapText="1"/>
    </xf>
    <xf numFmtId="49" fontId="90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5" fillId="0" borderId="39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190" fontId="85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190" fontId="2" fillId="35" borderId="25" xfId="0" applyNumberFormat="1" applyFont="1" applyFill="1" applyBorder="1" applyAlignment="1" applyProtection="1">
      <alignment vertical="center"/>
      <protection/>
    </xf>
    <xf numFmtId="190" fontId="92" fillId="0" borderId="0" xfId="0" applyNumberFormat="1" applyFont="1" applyFill="1" applyBorder="1" applyAlignment="1" applyProtection="1">
      <alignment vertical="center"/>
      <protection/>
    </xf>
    <xf numFmtId="190" fontId="92" fillId="0" borderId="0" xfId="0" applyNumberFormat="1" applyFont="1" applyFill="1" applyBorder="1" applyAlignment="1" applyProtection="1">
      <alignment vertical="center"/>
      <protection/>
    </xf>
    <xf numFmtId="190" fontId="92" fillId="35" borderId="0" xfId="0" applyNumberFormat="1" applyFont="1" applyFill="1" applyBorder="1" applyAlignment="1" applyProtection="1">
      <alignment vertical="center"/>
      <protection/>
    </xf>
    <xf numFmtId="199" fontId="92" fillId="0" borderId="0" xfId="0" applyNumberFormat="1" applyFont="1" applyFill="1" applyBorder="1" applyAlignment="1" applyProtection="1">
      <alignment vertical="center"/>
      <protection/>
    </xf>
    <xf numFmtId="190" fontId="93" fillId="0" borderId="0" xfId="0" applyNumberFormat="1" applyFont="1" applyFill="1" applyBorder="1" applyAlignment="1" applyProtection="1">
      <alignment horizontal="center" vertical="center"/>
      <protection/>
    </xf>
    <xf numFmtId="190" fontId="94" fillId="0" borderId="0" xfId="0" applyNumberFormat="1" applyFont="1" applyFill="1" applyBorder="1" applyAlignment="1" applyProtection="1">
      <alignment vertical="center"/>
      <protection/>
    </xf>
    <xf numFmtId="190" fontId="2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190" fontId="2" fillId="0" borderId="31" xfId="0" applyNumberFormat="1" applyFont="1" applyFill="1" applyBorder="1" applyAlignment="1" applyProtection="1">
      <alignment horizontal="center" vertical="center"/>
      <protection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horizontal="center" vertical="center" wrapText="1"/>
    </xf>
    <xf numFmtId="199" fontId="2" fillId="0" borderId="41" xfId="0" applyNumberFormat="1" applyFont="1" applyFill="1" applyBorder="1" applyAlignment="1" applyProtection="1">
      <alignment horizontal="center" vertical="center"/>
      <protection/>
    </xf>
    <xf numFmtId="199" fontId="2" fillId="0" borderId="42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vertical="center"/>
      <protection/>
    </xf>
    <xf numFmtId="190" fontId="2" fillId="0" borderId="44" xfId="0" applyNumberFormat="1" applyFont="1" applyFill="1" applyBorder="1" applyAlignment="1" applyProtection="1">
      <alignment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/>
      <protection/>
    </xf>
    <xf numFmtId="190" fontId="2" fillId="0" borderId="47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vertical="center"/>
      <protection/>
    </xf>
    <xf numFmtId="190" fontId="2" fillId="0" borderId="41" xfId="0" applyNumberFormat="1" applyFont="1" applyFill="1" applyBorder="1" applyAlignment="1" applyProtection="1">
      <alignment vertical="center"/>
      <protection/>
    </xf>
    <xf numFmtId="190" fontId="2" fillId="0" borderId="42" xfId="0" applyNumberFormat="1" applyFont="1" applyFill="1" applyBorder="1" applyAlignment="1" applyProtection="1">
      <alignment vertical="center"/>
      <protection/>
    </xf>
    <xf numFmtId="190" fontId="2" fillId="0" borderId="48" xfId="0" applyNumberFormat="1" applyFont="1" applyFill="1" applyBorder="1" applyAlignment="1" applyProtection="1">
      <alignment vertical="center"/>
      <protection/>
    </xf>
    <xf numFmtId="190" fontId="2" fillId="0" borderId="49" xfId="0" applyNumberFormat="1" applyFont="1" applyFill="1" applyBorder="1" applyAlignment="1" applyProtection="1">
      <alignment vertical="center"/>
      <protection/>
    </xf>
    <xf numFmtId="190" fontId="2" fillId="0" borderId="45" xfId="0" applyNumberFormat="1" applyFont="1" applyFill="1" applyBorder="1" applyAlignment="1" applyProtection="1">
      <alignment horizontal="center" vertical="center"/>
      <protection/>
    </xf>
    <xf numFmtId="191" fontId="2" fillId="0" borderId="50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center" vertical="center"/>
      <protection/>
    </xf>
    <xf numFmtId="191" fontId="2" fillId="0" borderId="51" xfId="0" applyNumberFormat="1" applyFont="1" applyFill="1" applyBorder="1" applyAlignment="1" applyProtection="1">
      <alignment horizontal="center" vertical="center"/>
      <protection/>
    </xf>
    <xf numFmtId="191" fontId="2" fillId="0" borderId="46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vertical="center"/>
      <protection/>
    </xf>
    <xf numFmtId="190" fontId="2" fillId="0" borderId="54" xfId="0" applyNumberFormat="1" applyFont="1" applyFill="1" applyBorder="1" applyAlignment="1" applyProtection="1">
      <alignment vertical="center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90" fontId="2" fillId="0" borderId="59" xfId="0" applyNumberFormat="1" applyFont="1" applyFill="1" applyBorder="1" applyAlignment="1" applyProtection="1">
      <alignment horizontal="center" vertical="center" wrapText="1"/>
      <protection/>
    </xf>
    <xf numFmtId="191" fontId="2" fillId="0" borderId="60" xfId="0" applyNumberFormat="1" applyFont="1" applyFill="1" applyBorder="1" applyAlignment="1" applyProtection="1">
      <alignment horizontal="center" vertical="center"/>
      <protection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vertical="center"/>
      <protection/>
    </xf>
    <xf numFmtId="190" fontId="2" fillId="0" borderId="62" xfId="0" applyNumberFormat="1" applyFont="1" applyFill="1" applyBorder="1" applyAlignment="1" applyProtection="1">
      <alignment vertical="center"/>
      <protection/>
    </xf>
    <xf numFmtId="190" fontId="2" fillId="0" borderId="40" xfId="0" applyNumberFormat="1" applyFont="1" applyFill="1" applyBorder="1" applyAlignment="1" applyProtection="1">
      <alignment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55" xfId="0" applyNumberFormat="1" applyFont="1" applyFill="1" applyBorder="1" applyAlignment="1" applyProtection="1">
      <alignment horizontal="center" vertical="center"/>
      <protection/>
    </xf>
    <xf numFmtId="190" fontId="2" fillId="0" borderId="56" xfId="0" applyNumberFormat="1" applyFont="1" applyFill="1" applyBorder="1" applyAlignment="1" applyProtection="1">
      <alignment horizontal="center" vertical="center"/>
      <protection/>
    </xf>
    <xf numFmtId="190" fontId="2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190" fontId="2" fillId="0" borderId="31" xfId="0" applyNumberFormat="1" applyFont="1" applyFill="1" applyBorder="1" applyAlignment="1" applyProtection="1">
      <alignment vertical="center"/>
      <protection/>
    </xf>
    <xf numFmtId="190" fontId="2" fillId="0" borderId="47" xfId="0" applyNumberFormat="1" applyFont="1" applyFill="1" applyBorder="1" applyAlignment="1" applyProtection="1">
      <alignment vertical="center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vertical="center" wrapText="1"/>
    </xf>
    <xf numFmtId="49" fontId="2" fillId="0" borderId="64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Fill="1" applyBorder="1" applyAlignment="1" applyProtection="1">
      <alignment vertical="center"/>
      <protection/>
    </xf>
    <xf numFmtId="190" fontId="2" fillId="0" borderId="55" xfId="0" applyNumberFormat="1" applyFont="1" applyFill="1" applyBorder="1" applyAlignment="1" applyProtection="1">
      <alignment vertical="center"/>
      <protection/>
    </xf>
    <xf numFmtId="190" fontId="2" fillId="0" borderId="61" xfId="0" applyNumberFormat="1" applyFont="1" applyFill="1" applyBorder="1" applyAlignment="1" applyProtection="1">
      <alignment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190" fontId="2" fillId="0" borderId="56" xfId="0" applyNumberFormat="1" applyFont="1" applyFill="1" applyBorder="1" applyAlignment="1" applyProtection="1">
      <alignment vertical="center"/>
      <protection/>
    </xf>
    <xf numFmtId="190" fontId="2" fillId="0" borderId="32" xfId="0" applyNumberFormat="1" applyFont="1" applyFill="1" applyBorder="1" applyAlignment="1" applyProtection="1">
      <alignment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>
      <alignment horizontal="center" vertical="center" wrapText="1"/>
    </xf>
    <xf numFmtId="199" fontId="2" fillId="0" borderId="47" xfId="0" applyNumberFormat="1" applyFont="1" applyFill="1" applyBorder="1" applyAlignment="1" applyProtection="1">
      <alignment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200" fontId="2" fillId="0" borderId="46" xfId="0" applyNumberFormat="1" applyFont="1" applyFill="1" applyBorder="1" applyAlignment="1" applyProtection="1">
      <alignment horizontal="center" vertical="center"/>
      <protection/>
    </xf>
    <xf numFmtId="198" fontId="7" fillId="0" borderId="30" xfId="0" applyNumberFormat="1" applyFont="1" applyFill="1" applyBorder="1" applyAlignment="1">
      <alignment horizontal="center" vertical="center" wrapText="1"/>
    </xf>
    <xf numFmtId="200" fontId="7" fillId="0" borderId="46" xfId="0" applyNumberFormat="1" applyFont="1" applyFill="1" applyBorder="1" applyAlignment="1">
      <alignment horizontal="center" vertical="center" wrapText="1"/>
    </xf>
    <xf numFmtId="200" fontId="7" fillId="0" borderId="41" xfId="0" applyNumberFormat="1" applyFont="1" applyFill="1" applyBorder="1" applyAlignment="1">
      <alignment horizontal="center" vertical="center" wrapText="1"/>
    </xf>
    <xf numFmtId="192" fontId="2" fillId="0" borderId="45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vertical="center"/>
      <protection/>
    </xf>
    <xf numFmtId="192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vertical="center" wrapText="1"/>
    </xf>
    <xf numFmtId="198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190" fontId="92" fillId="0" borderId="61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0" borderId="25" xfId="0" applyNumberFormat="1" applyFont="1" applyFill="1" applyBorder="1" applyAlignment="1" applyProtection="1">
      <alignment vertical="center"/>
      <protection/>
    </xf>
    <xf numFmtId="190" fontId="83" fillId="0" borderId="61" xfId="0" applyNumberFormat="1" applyFont="1" applyFill="1" applyBorder="1" applyAlignment="1" applyProtection="1">
      <alignment vertical="center"/>
      <protection/>
    </xf>
    <xf numFmtId="49" fontId="2" fillId="6" borderId="21" xfId="0" applyNumberFormat="1" applyFont="1" applyFill="1" applyBorder="1" applyAlignment="1" applyProtection="1">
      <alignment horizontal="center" vertical="center"/>
      <protection/>
    </xf>
    <xf numFmtId="199" fontId="2" fillId="32" borderId="43" xfId="0" applyNumberFormat="1" applyFont="1" applyFill="1" applyBorder="1" applyAlignment="1" applyProtection="1">
      <alignment vertical="center"/>
      <protection/>
    </xf>
    <xf numFmtId="199" fontId="2" fillId="0" borderId="43" xfId="0" applyNumberFormat="1" applyFont="1" applyFill="1" applyBorder="1" applyAlignment="1" applyProtection="1">
      <alignment vertical="center"/>
      <protection/>
    </xf>
    <xf numFmtId="199" fontId="92" fillId="0" borderId="61" xfId="0" applyNumberFormat="1" applyFont="1" applyFill="1" applyBorder="1" applyAlignment="1" applyProtection="1">
      <alignment vertical="center"/>
      <protection/>
    </xf>
    <xf numFmtId="49" fontId="2" fillId="6" borderId="10" xfId="0" applyNumberFormat="1" applyFont="1" applyFill="1" applyBorder="1" applyAlignment="1" applyProtection="1">
      <alignment horizontal="center" vertical="center"/>
      <protection/>
    </xf>
    <xf numFmtId="49" fontId="2" fillId="6" borderId="10" xfId="0" applyNumberFormat="1" applyFont="1" applyFill="1" applyBorder="1" applyAlignment="1" applyProtection="1">
      <alignment vertical="center"/>
      <protection/>
    </xf>
    <xf numFmtId="49" fontId="85" fillId="35" borderId="67" xfId="0" applyNumberFormat="1" applyFont="1" applyFill="1" applyBorder="1" applyAlignment="1">
      <alignment horizontal="center" vertical="center"/>
    </xf>
    <xf numFmtId="0" fontId="86" fillId="35" borderId="68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64" xfId="0" applyNumberFormat="1" applyFont="1" applyFill="1" applyBorder="1" applyAlignment="1">
      <alignment horizontal="center" vertical="center" wrapText="1"/>
    </xf>
    <xf numFmtId="49" fontId="83" fillId="35" borderId="69" xfId="0" applyNumberFormat="1" applyFont="1" applyFill="1" applyBorder="1" applyAlignment="1">
      <alignment horizontal="right" vertical="center" wrapText="1"/>
    </xf>
    <xf numFmtId="0" fontId="83" fillId="35" borderId="70" xfId="0" applyNumberFormat="1" applyFont="1" applyFill="1" applyBorder="1" applyAlignment="1">
      <alignment horizontal="center" vertical="center"/>
    </xf>
    <xf numFmtId="49" fontId="83" fillId="35" borderId="67" xfId="0" applyNumberFormat="1" applyFont="1" applyFill="1" applyBorder="1" applyAlignment="1">
      <alignment horizontal="center" vertical="center"/>
    </xf>
    <xf numFmtId="192" fontId="83" fillId="35" borderId="0" xfId="0" applyNumberFormat="1" applyFont="1" applyFill="1" applyBorder="1" applyAlignment="1" applyProtection="1">
      <alignment horizontal="center" vertical="center"/>
      <protection/>
    </xf>
    <xf numFmtId="49" fontId="83" fillId="35" borderId="71" xfId="0" applyNumberFormat="1" applyFont="1" applyFill="1" applyBorder="1" applyAlignment="1">
      <alignment horizontal="center" vertical="center"/>
    </xf>
    <xf numFmtId="49" fontId="83" fillId="35" borderId="72" xfId="0" applyNumberFormat="1" applyFont="1" applyFill="1" applyBorder="1" applyAlignment="1">
      <alignment horizontal="center" vertical="center" wrapText="1"/>
    </xf>
    <xf numFmtId="192" fontId="83" fillId="35" borderId="73" xfId="0" applyNumberFormat="1" applyFont="1" applyFill="1" applyBorder="1" applyAlignment="1" applyProtection="1">
      <alignment horizontal="center" vertical="center"/>
      <protection/>
    </xf>
    <xf numFmtId="49" fontId="83" fillId="35" borderId="7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92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35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69" xfId="0" applyNumberFormat="1" applyFont="1" applyFill="1" applyBorder="1" applyAlignment="1">
      <alignment horizontal="right" vertical="center" wrapText="1"/>
    </xf>
    <xf numFmtId="0" fontId="2" fillId="35" borderId="70" xfId="0" applyNumberFormat="1" applyFont="1" applyFill="1" applyBorder="1" applyAlignment="1">
      <alignment horizontal="center" vertical="center"/>
    </xf>
    <xf numFmtId="0" fontId="2" fillId="35" borderId="67" xfId="0" applyNumberFormat="1" applyFont="1" applyFill="1" applyBorder="1" applyAlignment="1">
      <alignment horizontal="center" vertical="center"/>
    </xf>
    <xf numFmtId="1" fontId="2" fillId="35" borderId="71" xfId="0" applyNumberFormat="1" applyFont="1" applyFill="1" applyBorder="1" applyAlignment="1">
      <alignment horizontal="center" vertical="center"/>
    </xf>
    <xf numFmtId="199" fontId="2" fillId="35" borderId="74" xfId="0" applyNumberFormat="1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192" fontId="2" fillId="35" borderId="76" xfId="0" applyNumberFormat="1" applyFont="1" applyFill="1" applyBorder="1" applyAlignment="1" applyProtection="1">
      <alignment horizontal="center" vertical="center"/>
      <protection/>
    </xf>
    <xf numFmtId="1" fontId="2" fillId="35" borderId="74" xfId="0" applyNumberFormat="1" applyFont="1" applyFill="1" applyBorder="1" applyAlignment="1">
      <alignment horizontal="center" vertical="center"/>
    </xf>
    <xf numFmtId="0" fontId="2" fillId="35" borderId="74" xfId="0" applyNumberFormat="1" applyFont="1" applyFill="1" applyBorder="1" applyAlignment="1">
      <alignment horizontal="center" vertical="center"/>
    </xf>
    <xf numFmtId="200" fontId="7" fillId="0" borderId="3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0" fillId="35" borderId="77" xfId="0" applyNumberFormat="1" applyFill="1" applyBorder="1" applyAlignment="1">
      <alignment horizontal="center" vertical="center"/>
    </xf>
    <xf numFmtId="49" fontId="2" fillId="35" borderId="24" xfId="0" applyNumberFormat="1" applyFont="1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77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198" fontId="83" fillId="0" borderId="0" xfId="0" applyNumberFormat="1" applyFont="1" applyFill="1" applyBorder="1" applyAlignment="1" applyProtection="1">
      <alignment vertical="center"/>
      <protection/>
    </xf>
    <xf numFmtId="190" fontId="95" fillId="0" borderId="0" xfId="0" applyNumberFormat="1" applyFont="1" applyFill="1" applyBorder="1" applyAlignment="1" applyProtection="1">
      <alignment vertical="center"/>
      <protection/>
    </xf>
    <xf numFmtId="190" fontId="83" fillId="0" borderId="0" xfId="0" applyNumberFormat="1" applyFont="1" applyFill="1" applyBorder="1" applyAlignment="1" applyProtection="1">
      <alignment vertical="center"/>
      <protection/>
    </xf>
    <xf numFmtId="190" fontId="83" fillId="35" borderId="0" xfId="0" applyNumberFormat="1" applyFont="1" applyFill="1" applyBorder="1" applyAlignment="1" applyProtection="1">
      <alignment vertical="center"/>
      <protection/>
    </xf>
    <xf numFmtId="199" fontId="83" fillId="0" borderId="0" xfId="0" applyNumberFormat="1" applyFont="1" applyFill="1" applyBorder="1" applyAlignment="1" applyProtection="1">
      <alignment vertical="center"/>
      <protection/>
    </xf>
    <xf numFmtId="190" fontId="95" fillId="0" borderId="0" xfId="0" applyNumberFormat="1" applyFont="1" applyFill="1" applyBorder="1" applyAlignment="1" applyProtection="1">
      <alignment horizontal="center" vertical="center"/>
      <protection/>
    </xf>
    <xf numFmtId="190" fontId="96" fillId="0" borderId="0" xfId="0" applyNumberFormat="1" applyFont="1" applyFill="1" applyBorder="1" applyAlignment="1" applyProtection="1">
      <alignment vertical="center"/>
      <protection/>
    </xf>
    <xf numFmtId="49" fontId="2" fillId="36" borderId="57" xfId="0" applyNumberFormat="1" applyFont="1" applyFill="1" applyBorder="1" applyAlignment="1">
      <alignment horizontal="center" vertical="center" wrapText="1"/>
    </xf>
    <xf numFmtId="49" fontId="2" fillId="36" borderId="57" xfId="0" applyNumberFormat="1" applyFont="1" applyFill="1" applyBorder="1" applyAlignment="1">
      <alignment horizontal="left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1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22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55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/>
    </xf>
    <xf numFmtId="190" fontId="2" fillId="36" borderId="21" xfId="0" applyNumberFormat="1" applyFont="1" applyFill="1" applyBorder="1" applyAlignment="1" applyProtection="1">
      <alignment vertical="center"/>
      <protection/>
    </xf>
    <xf numFmtId="190" fontId="2" fillId="36" borderId="10" xfId="0" applyNumberFormat="1" applyFont="1" applyFill="1" applyBorder="1" applyAlignment="1" applyProtection="1">
      <alignment vertical="center"/>
      <protection/>
    </xf>
    <xf numFmtId="190" fontId="2" fillId="36" borderId="22" xfId="0" applyNumberFormat="1" applyFont="1" applyFill="1" applyBorder="1" applyAlignment="1" applyProtection="1">
      <alignment vertical="center"/>
      <protection/>
    </xf>
    <xf numFmtId="49" fontId="83" fillId="36" borderId="79" xfId="0" applyNumberFormat="1" applyFont="1" applyFill="1" applyBorder="1" applyAlignment="1">
      <alignment horizontal="center" vertical="center" wrapText="1"/>
    </xf>
    <xf numFmtId="0" fontId="83" fillId="36" borderId="69" xfId="0" applyFont="1" applyFill="1" applyBorder="1" applyAlignment="1">
      <alignment horizontal="right" vertical="center" wrapText="1"/>
    </xf>
    <xf numFmtId="0" fontId="83" fillId="36" borderId="71" xfId="0" applyFont="1" applyFill="1" applyBorder="1" applyAlignment="1">
      <alignment horizontal="center" vertical="center" wrapText="1"/>
    </xf>
    <xf numFmtId="0" fontId="83" fillId="36" borderId="80" xfId="0" applyFont="1" applyFill="1" applyBorder="1" applyAlignment="1">
      <alignment horizontal="center" vertical="center" wrapText="1"/>
    </xf>
    <xf numFmtId="0" fontId="97" fillId="36" borderId="81" xfId="0" applyNumberFormat="1" applyFont="1" applyFill="1" applyBorder="1" applyAlignment="1" applyProtection="1">
      <alignment horizontal="center" vertical="center"/>
      <protection/>
    </xf>
    <xf numFmtId="192" fontId="83" fillId="36" borderId="76" xfId="0" applyNumberFormat="1" applyFont="1" applyFill="1" applyBorder="1" applyAlignment="1" applyProtection="1">
      <alignment horizontal="center" vertical="center"/>
      <protection/>
    </xf>
    <xf numFmtId="1" fontId="83" fillId="36" borderId="71" xfId="0" applyNumberFormat="1" applyFont="1" applyFill="1" applyBorder="1" applyAlignment="1">
      <alignment horizontal="center" vertical="center"/>
    </xf>
    <xf numFmtId="199" fontId="83" fillId="36" borderId="80" xfId="0" applyNumberFormat="1" applyFont="1" applyFill="1" applyBorder="1" applyAlignment="1">
      <alignment horizontal="center" vertical="center" wrapText="1"/>
    </xf>
    <xf numFmtId="0" fontId="83" fillId="36" borderId="81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vertical="center"/>
      <protection/>
    </xf>
    <xf numFmtId="49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69" xfId="0" applyNumberFormat="1" applyFont="1" applyFill="1" applyBorder="1" applyAlignment="1">
      <alignment horizontal="right" vertical="center" wrapText="1"/>
    </xf>
    <xf numFmtId="0" fontId="85" fillId="36" borderId="70" xfId="0" applyNumberFormat="1" applyFont="1" applyFill="1" applyBorder="1" applyAlignment="1">
      <alignment horizontal="center" vertical="center"/>
    </xf>
    <xf numFmtId="49" fontId="85" fillId="36" borderId="67" xfId="0" applyNumberFormat="1" applyFont="1" applyFill="1" applyBorder="1" applyAlignment="1">
      <alignment horizontal="center" vertical="center"/>
    </xf>
    <xf numFmtId="0" fontId="85" fillId="36" borderId="67" xfId="0" applyNumberFormat="1" applyFont="1" applyFill="1" applyBorder="1" applyAlignment="1">
      <alignment horizontal="center" vertical="center"/>
    </xf>
    <xf numFmtId="0" fontId="2" fillId="36" borderId="68" xfId="0" applyNumberFormat="1" applyFont="1" applyFill="1" applyBorder="1" applyAlignment="1" applyProtection="1">
      <alignment horizontal="center" vertical="center"/>
      <protection/>
    </xf>
    <xf numFmtId="192" fontId="2" fillId="36" borderId="76" xfId="0" applyNumberFormat="1" applyFont="1" applyFill="1" applyBorder="1" applyAlignment="1" applyProtection="1">
      <alignment horizontal="center" vertical="center"/>
      <protection/>
    </xf>
    <xf numFmtId="1" fontId="2" fillId="36" borderId="71" xfId="0" applyNumberFormat="1" applyFont="1" applyFill="1" applyBorder="1" applyAlignment="1">
      <alignment horizontal="center" vertical="center"/>
    </xf>
    <xf numFmtId="199" fontId="2" fillId="36" borderId="74" xfId="0" applyNumberFormat="1" applyFont="1" applyFill="1" applyBorder="1" applyAlignment="1">
      <alignment horizontal="center" vertical="center" wrapText="1"/>
    </xf>
    <xf numFmtId="1" fontId="2" fillId="36" borderId="74" xfId="0" applyNumberFormat="1" applyFont="1" applyFill="1" applyBorder="1" applyAlignment="1">
      <alignment horizontal="center" vertical="center"/>
    </xf>
    <xf numFmtId="0" fontId="2" fillId="36" borderId="74" xfId="0" applyNumberFormat="1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 wrapText="1"/>
    </xf>
    <xf numFmtId="199" fontId="2" fillId="36" borderId="58" xfId="0" applyNumberFormat="1" applyFont="1" applyFill="1" applyBorder="1" applyAlignment="1" applyProtection="1">
      <alignment horizontal="center" vertical="center"/>
      <protection/>
    </xf>
    <xf numFmtId="49" fontId="83" fillId="36" borderId="57" xfId="0" applyNumberFormat="1" applyFont="1" applyFill="1" applyBorder="1" applyAlignment="1">
      <alignment horizontal="left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82" xfId="0" applyFont="1" applyFill="1" applyBorder="1" applyAlignment="1">
      <alignment horizontal="center" vertical="center" wrapText="1"/>
    </xf>
    <xf numFmtId="0" fontId="83" fillId="36" borderId="83" xfId="0" applyFont="1" applyFill="1" applyBorder="1" applyAlignment="1">
      <alignment horizontal="center" vertical="center" wrapText="1"/>
    </xf>
    <xf numFmtId="0" fontId="97" fillId="36" borderId="84" xfId="0" applyNumberFormat="1" applyFont="1" applyFill="1" applyBorder="1" applyAlignment="1" applyProtection="1">
      <alignment horizontal="center" vertical="center"/>
      <protection/>
    </xf>
    <xf numFmtId="192" fontId="83" fillId="36" borderId="39" xfId="0" applyNumberFormat="1" applyFont="1" applyFill="1" applyBorder="1" applyAlignment="1" applyProtection="1">
      <alignment horizontal="center" vertical="center"/>
      <protection/>
    </xf>
    <xf numFmtId="1" fontId="83" fillId="36" borderId="85" xfId="0" applyNumberFormat="1" applyFont="1" applyFill="1" applyBorder="1" applyAlignment="1">
      <alignment horizontal="center" vertical="center"/>
    </xf>
    <xf numFmtId="199" fontId="83" fillId="36" borderId="86" xfId="0" applyNumberFormat="1" applyFont="1" applyFill="1" applyBorder="1" applyAlignment="1">
      <alignment horizontal="center" vertical="center" wrapText="1"/>
    </xf>
    <xf numFmtId="0" fontId="83" fillId="36" borderId="87" xfId="0" applyFont="1" applyFill="1" applyBorder="1" applyAlignment="1">
      <alignment horizontal="center" vertical="center" wrapText="1"/>
    </xf>
    <xf numFmtId="49" fontId="2" fillId="36" borderId="55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vertical="center"/>
      <protection/>
    </xf>
    <xf numFmtId="0" fontId="2" fillId="36" borderId="88" xfId="0" applyFont="1" applyFill="1" applyBorder="1" applyAlignment="1">
      <alignment horizontal="center" vertical="center" wrapText="1"/>
    </xf>
    <xf numFmtId="49" fontId="83" fillId="36" borderId="88" xfId="0" applyNumberFormat="1" applyFont="1" applyFill="1" applyBorder="1" applyAlignment="1">
      <alignment horizontal="left" vertical="center" wrapText="1"/>
    </xf>
    <xf numFmtId="0" fontId="97" fillId="36" borderId="77" xfId="0" applyNumberFormat="1" applyFont="1" applyFill="1" applyBorder="1" applyAlignment="1" applyProtection="1">
      <alignment horizontal="center" vertical="center"/>
      <protection/>
    </xf>
    <xf numFmtId="192" fontId="83" fillId="36" borderId="89" xfId="0" applyNumberFormat="1" applyFont="1" applyFill="1" applyBorder="1" applyAlignment="1" applyProtection="1">
      <alignment horizontal="center" vertical="center"/>
      <protection/>
    </xf>
    <xf numFmtId="0" fontId="83" fillId="36" borderId="90" xfId="0" applyFont="1" applyFill="1" applyBorder="1" applyAlignment="1">
      <alignment horizontal="center" vertical="center"/>
    </xf>
    <xf numFmtId="199" fontId="83" fillId="36" borderId="91" xfId="0" applyNumberFormat="1" applyFont="1" applyFill="1" applyBorder="1" applyAlignment="1">
      <alignment horizontal="center" vertical="center" wrapText="1"/>
    </xf>
    <xf numFmtId="1" fontId="83" fillId="36" borderId="91" xfId="0" applyNumberFormat="1" applyFont="1" applyFill="1" applyBorder="1" applyAlignment="1">
      <alignment horizontal="center" vertical="center" wrapText="1"/>
    </xf>
    <xf numFmtId="0" fontId="83" fillId="36" borderId="91" xfId="0" applyFont="1" applyFill="1" applyBorder="1" applyAlignment="1">
      <alignment horizontal="center" vertical="center" wrapText="1"/>
    </xf>
    <xf numFmtId="0" fontId="83" fillId="36" borderId="92" xfId="0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49" fontId="0" fillId="36" borderId="78" xfId="0" applyNumberForma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49" fontId="83" fillId="36" borderId="93" xfId="0" applyNumberFormat="1" applyFont="1" applyFill="1" applyBorder="1" applyAlignment="1">
      <alignment horizontal="left" vertical="center" wrapText="1"/>
    </xf>
    <xf numFmtId="0" fontId="85" fillId="36" borderId="21" xfId="0" applyFont="1" applyFill="1" applyBorder="1" applyAlignment="1">
      <alignment horizontal="center" vertical="center" wrapText="1"/>
    </xf>
    <xf numFmtId="0" fontId="86" fillId="36" borderId="77" xfId="0" applyNumberFormat="1" applyFont="1" applyFill="1" applyBorder="1" applyAlignment="1" applyProtection="1">
      <alignment horizontal="center" vertical="center"/>
      <protection/>
    </xf>
    <xf numFmtId="192" fontId="83" fillId="36" borderId="57" xfId="0" applyNumberFormat="1" applyFont="1" applyFill="1" applyBorder="1" applyAlignment="1" applyProtection="1">
      <alignment horizontal="center" vertical="center"/>
      <protection/>
    </xf>
    <xf numFmtId="1" fontId="83" fillId="36" borderId="21" xfId="0" applyNumberFormat="1" applyFont="1" applyFill="1" applyBorder="1" applyAlignment="1">
      <alignment horizontal="center" vertical="center"/>
    </xf>
    <xf numFmtId="199" fontId="83" fillId="36" borderId="10" xfId="0" applyNumberFormat="1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36" borderId="22" xfId="0" applyFont="1" applyFill="1" applyBorder="1" applyAlignment="1">
      <alignment horizontal="center" vertical="center" wrapText="1"/>
    </xf>
    <xf numFmtId="0" fontId="2" fillId="36" borderId="94" xfId="0" applyFont="1" applyFill="1" applyBorder="1" applyAlignment="1">
      <alignment horizontal="center" vertical="center" wrapText="1"/>
    </xf>
    <xf numFmtId="0" fontId="98" fillId="36" borderId="88" xfId="0" applyFont="1" applyFill="1" applyBorder="1" applyAlignment="1">
      <alignment horizontal="left" vertical="center" wrapText="1"/>
    </xf>
    <xf numFmtId="192" fontId="83" fillId="36" borderId="95" xfId="0" applyNumberFormat="1" applyFont="1" applyFill="1" applyBorder="1" applyAlignment="1" applyProtection="1">
      <alignment horizontal="center" vertical="center"/>
      <protection/>
    </xf>
    <xf numFmtId="0" fontId="83" fillId="36" borderId="96" xfId="0" applyFont="1" applyFill="1" applyBorder="1" applyAlignment="1">
      <alignment horizontal="center" vertical="center"/>
    </xf>
    <xf numFmtId="199" fontId="83" fillId="36" borderId="97" xfId="0" applyNumberFormat="1" applyFont="1" applyFill="1" applyBorder="1" applyAlignment="1">
      <alignment horizontal="center" vertical="center" wrapText="1"/>
    </xf>
    <xf numFmtId="1" fontId="83" fillId="36" borderId="97" xfId="0" applyNumberFormat="1" applyFont="1" applyFill="1" applyBorder="1" applyAlignment="1">
      <alignment horizontal="center" vertical="center" wrapText="1"/>
    </xf>
    <xf numFmtId="0" fontId="83" fillId="36" borderId="97" xfId="0" applyFont="1" applyFill="1" applyBorder="1" applyAlignment="1">
      <alignment horizontal="center" vertical="center" wrapText="1"/>
    </xf>
    <xf numFmtId="0" fontId="83" fillId="36" borderId="98" xfId="0" applyFont="1" applyFill="1" applyBorder="1" applyAlignment="1">
      <alignment horizontal="center" vertical="center" wrapText="1"/>
    </xf>
    <xf numFmtId="190" fontId="2" fillId="36" borderId="24" xfId="0" applyNumberFormat="1" applyFont="1" applyFill="1" applyBorder="1" applyAlignment="1" applyProtection="1">
      <alignment horizontal="center" vertical="center"/>
      <protection/>
    </xf>
    <xf numFmtId="190" fontId="2" fillId="36" borderId="77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49" fontId="0" fillId="36" borderId="77" xfId="0" applyNumberFormat="1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" vertical="center"/>
      <protection/>
    </xf>
    <xf numFmtId="0" fontId="16" fillId="0" borderId="0" xfId="54" applyFont="1">
      <alignment/>
      <protection/>
    </xf>
    <xf numFmtId="0" fontId="0" fillId="0" borderId="0" xfId="54" applyNumberFormat="1" applyAlignment="1">
      <alignment horizontal="left"/>
      <protection/>
    </xf>
    <xf numFmtId="0" fontId="18" fillId="0" borderId="0" xfId="54" applyNumberFormat="1" applyFont="1">
      <alignment/>
      <protection/>
    </xf>
    <xf numFmtId="1" fontId="18" fillId="0" borderId="0" xfId="54" applyNumberFormat="1" applyFont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9" fontId="31" fillId="0" borderId="0" xfId="55" applyNumberFormat="1" applyFont="1" applyFill="1" applyBorder="1" applyAlignment="1">
      <alignment horizontal="center" vertical="center"/>
      <protection/>
    </xf>
    <xf numFmtId="49" fontId="31" fillId="0" borderId="0" xfId="55" applyNumberFormat="1" applyFont="1" applyFill="1" applyBorder="1" applyAlignment="1">
      <alignment horizontal="center"/>
      <protection/>
    </xf>
    <xf numFmtId="49" fontId="32" fillId="0" borderId="0" xfId="55" applyNumberFormat="1" applyFont="1" applyFill="1" applyBorder="1" applyAlignment="1">
      <alignment horizontal="center"/>
      <protection/>
    </xf>
    <xf numFmtId="0" fontId="0" fillId="0" borderId="0" xfId="54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 shrinkToFit="1"/>
      <protection/>
    </xf>
    <xf numFmtId="49" fontId="33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49" fontId="33" fillId="0" borderId="0" xfId="55" applyNumberFormat="1" applyFont="1" applyFill="1" applyBorder="1" applyAlignment="1">
      <alignment horizontal="center"/>
      <protection/>
    </xf>
    <xf numFmtId="0" fontId="0" fillId="0" borderId="10" xfId="54" applyBorder="1" applyAlignment="1">
      <alignment wrapText="1"/>
      <protection/>
    </xf>
    <xf numFmtId="49" fontId="6" fillId="0" borderId="10" xfId="55" applyNumberFormat="1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36" borderId="0" xfId="54" applyFill="1" applyAlignment="1">
      <alignment horizontal="center"/>
      <protection/>
    </xf>
    <xf numFmtId="0" fontId="18" fillId="36" borderId="0" xfId="54" applyNumberFormat="1" applyFont="1" applyFill="1" applyAlignment="1">
      <alignment horizontal="center" vertical="center"/>
      <protection/>
    </xf>
    <xf numFmtId="0" fontId="0" fillId="0" borderId="0" xfId="54" applyFont="1">
      <alignment/>
      <protection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vertical="center"/>
      <protection/>
    </xf>
    <xf numFmtId="190" fontId="2" fillId="0" borderId="78" xfId="0" applyNumberFormat="1" applyFont="1" applyFill="1" applyBorder="1" applyAlignment="1" applyProtection="1">
      <alignment vertical="center"/>
      <protection/>
    </xf>
    <xf numFmtId="49" fontId="83" fillId="35" borderId="99" xfId="0" applyNumberFormat="1" applyFont="1" applyFill="1" applyBorder="1" applyAlignment="1">
      <alignment horizontal="center" vertical="center" wrapText="1"/>
    </xf>
    <xf numFmtId="49" fontId="83" fillId="35" borderId="100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9" fontId="2" fillId="36" borderId="99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 wrapText="1"/>
    </xf>
    <xf numFmtId="191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6" borderId="77" xfId="0" applyNumberFormat="1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/>
    </xf>
    <xf numFmtId="49" fontId="2" fillId="36" borderId="39" xfId="0" applyNumberFormat="1" applyFont="1" applyFill="1" applyBorder="1" applyAlignment="1">
      <alignment horizontal="center" vertical="center"/>
    </xf>
    <xf numFmtId="190" fontId="2" fillId="36" borderId="24" xfId="0" applyNumberFormat="1" applyFont="1" applyFill="1" applyBorder="1" applyAlignment="1" applyProtection="1">
      <alignment vertical="center"/>
      <protection/>
    </xf>
    <xf numFmtId="49" fontId="83" fillId="36" borderId="99" xfId="0" applyNumberFormat="1" applyFont="1" applyFill="1" applyBorder="1" applyAlignment="1">
      <alignment horizontal="center" vertical="center" wrapText="1"/>
    </xf>
    <xf numFmtId="0" fontId="83" fillId="36" borderId="101" xfId="0" applyFont="1" applyFill="1" applyBorder="1" applyAlignment="1">
      <alignment horizontal="center" vertical="center" wrapText="1"/>
    </xf>
    <xf numFmtId="0" fontId="83" fillId="36" borderId="100" xfId="0" applyFont="1" applyFill="1" applyBorder="1" applyAlignment="1">
      <alignment horizontal="center" vertical="center" wrapText="1"/>
    </xf>
    <xf numFmtId="0" fontId="97" fillId="36" borderId="102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49" fontId="2" fillId="36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0" xfId="0" applyNumberFormat="1" applyFont="1" applyFill="1" applyBorder="1" applyAlignment="1">
      <alignment horizontal="right" vertical="center" wrapText="1"/>
    </xf>
    <xf numFmtId="0" fontId="85" fillId="36" borderId="26" xfId="0" applyNumberFormat="1" applyFont="1" applyFill="1" applyBorder="1" applyAlignment="1">
      <alignment horizontal="center" vertical="center"/>
    </xf>
    <xf numFmtId="49" fontId="85" fillId="36" borderId="103" xfId="0" applyNumberFormat="1" applyFont="1" applyFill="1" applyBorder="1" applyAlignment="1">
      <alignment horizontal="center" vertical="center"/>
    </xf>
    <xf numFmtId="0" fontId="2" fillId="36" borderId="104" xfId="0" applyNumberFormat="1" applyFont="1" applyFill="1" applyBorder="1" applyAlignment="1" applyProtection="1">
      <alignment horizontal="center" vertical="center"/>
      <protection/>
    </xf>
    <xf numFmtId="192" fontId="2" fillId="36" borderId="0" xfId="0" applyNumberFormat="1" applyFont="1" applyFill="1" applyBorder="1" applyAlignment="1" applyProtection="1">
      <alignment horizontal="center" vertical="center"/>
      <protection/>
    </xf>
    <xf numFmtId="1" fontId="2" fillId="36" borderId="105" xfId="0" applyNumberFormat="1" applyFont="1" applyFill="1" applyBorder="1" applyAlignment="1">
      <alignment horizontal="center" vertical="center"/>
    </xf>
    <xf numFmtId="199" fontId="2" fillId="36" borderId="106" xfId="0" applyNumberFormat="1" applyFont="1" applyFill="1" applyBorder="1" applyAlignment="1">
      <alignment horizontal="center" vertical="center" wrapText="1"/>
    </xf>
    <xf numFmtId="1" fontId="2" fillId="36" borderId="100" xfId="0" applyNumberFormat="1" applyFont="1" applyFill="1" applyBorder="1" applyAlignment="1">
      <alignment horizontal="center" vertical="center"/>
    </xf>
    <xf numFmtId="0" fontId="2" fillId="36" borderId="100" xfId="0" applyNumberFormat="1" applyFont="1" applyFill="1" applyBorder="1" applyAlignment="1">
      <alignment horizontal="center" vertical="center"/>
    </xf>
    <xf numFmtId="0" fontId="2" fillId="36" borderId="107" xfId="0" applyFont="1" applyFill="1" applyBorder="1" applyAlignment="1">
      <alignment horizontal="center" vertical="center" wrapText="1"/>
    </xf>
    <xf numFmtId="49" fontId="0" fillId="36" borderId="77" xfId="0" applyNumberFormat="1" applyFill="1" applyBorder="1" applyAlignment="1">
      <alignment horizontal="center" vertical="center" wrapText="1"/>
    </xf>
    <xf numFmtId="199" fontId="2" fillId="36" borderId="99" xfId="0" applyNumberFormat="1" applyFont="1" applyFill="1" applyBorder="1" applyAlignment="1" applyProtection="1">
      <alignment horizontal="center" vertical="center"/>
      <protection/>
    </xf>
    <xf numFmtId="49" fontId="83" fillId="36" borderId="108" xfId="0" applyNumberFormat="1" applyFont="1" applyFill="1" applyBorder="1" applyAlignment="1">
      <alignment horizontal="left" vertical="center" wrapText="1"/>
    </xf>
    <xf numFmtId="0" fontId="83" fillId="36" borderId="27" xfId="0" applyFont="1" applyFill="1" applyBorder="1" applyAlignment="1">
      <alignment horizontal="center" vertical="center" wrapText="1"/>
    </xf>
    <xf numFmtId="192" fontId="83" fillId="36" borderId="0" xfId="0" applyNumberFormat="1" applyFont="1" applyFill="1" applyBorder="1" applyAlignment="1" applyProtection="1">
      <alignment horizontal="center" vertical="center"/>
      <protection/>
    </xf>
    <xf numFmtId="1" fontId="83" fillId="36" borderId="105" xfId="0" applyNumberFormat="1" applyFont="1" applyFill="1" applyBorder="1" applyAlignment="1">
      <alignment horizontal="center" vertical="center"/>
    </xf>
    <xf numFmtId="199" fontId="83" fillId="36" borderId="103" xfId="0" applyNumberFormat="1" applyFont="1" applyFill="1" applyBorder="1" applyAlignment="1">
      <alignment horizontal="center" vertical="center" wrapText="1"/>
    </xf>
    <xf numFmtId="0" fontId="83" fillId="36" borderId="67" xfId="0" applyFont="1" applyFill="1" applyBorder="1" applyAlignment="1">
      <alignment horizontal="center" vertical="center" wrapText="1"/>
    </xf>
    <xf numFmtId="0" fontId="83" fillId="36" borderId="104" xfId="0" applyFont="1" applyFill="1" applyBorder="1" applyAlignment="1">
      <alignment horizontal="center" vertical="center" wrapText="1"/>
    </xf>
    <xf numFmtId="0" fontId="2" fillId="36" borderId="99" xfId="0" applyFont="1" applyFill="1" applyBorder="1" applyAlignment="1">
      <alignment horizontal="center" vertical="center" wrapText="1"/>
    </xf>
    <xf numFmtId="49" fontId="83" fillId="36" borderId="99" xfId="0" applyNumberFormat="1" applyFont="1" applyFill="1" applyBorder="1" applyAlignment="1">
      <alignment horizontal="left" vertical="center" wrapText="1"/>
    </xf>
    <xf numFmtId="192" fontId="83" fillId="36" borderId="26" xfId="0" applyNumberFormat="1" applyFont="1" applyFill="1" applyBorder="1" applyAlignment="1" applyProtection="1">
      <alignment horizontal="center" vertical="center"/>
      <protection/>
    </xf>
    <xf numFmtId="0" fontId="83" fillId="36" borderId="26" xfId="0" applyFont="1" applyFill="1" applyBorder="1" applyAlignment="1">
      <alignment horizontal="center" vertical="center"/>
    </xf>
    <xf numFmtId="199" fontId="83" fillId="36" borderId="26" xfId="0" applyNumberFormat="1" applyFont="1" applyFill="1" applyBorder="1" applyAlignment="1">
      <alignment horizontal="center" vertical="center" wrapText="1"/>
    </xf>
    <xf numFmtId="1" fontId="83" fillId="36" borderId="26" xfId="0" applyNumberFormat="1" applyFont="1" applyFill="1" applyBorder="1" applyAlignment="1">
      <alignment horizontal="center" vertical="center" wrapText="1"/>
    </xf>
    <xf numFmtId="0" fontId="83" fillId="36" borderId="26" xfId="0" applyFont="1" applyFill="1" applyBorder="1" applyAlignment="1">
      <alignment horizontal="center" vertical="center" wrapText="1"/>
    </xf>
    <xf numFmtId="192" fontId="83" fillId="36" borderId="25" xfId="0" applyNumberFormat="1" applyFont="1" applyFill="1" applyBorder="1" applyAlignment="1" applyProtection="1">
      <alignment horizontal="center" vertical="center"/>
      <protection/>
    </xf>
    <xf numFmtId="1" fontId="83" fillId="36" borderId="39" xfId="0" applyNumberFormat="1" applyFont="1" applyFill="1" applyBorder="1" applyAlignment="1">
      <alignment horizontal="center" vertical="center"/>
    </xf>
    <xf numFmtId="199" fontId="83" fillId="36" borderId="39" xfId="0" applyNumberFormat="1" applyFont="1" applyFill="1" applyBorder="1" applyAlignment="1">
      <alignment horizontal="center" vertical="center" wrapText="1"/>
    </xf>
    <xf numFmtId="0" fontId="83" fillId="36" borderId="39" xfId="0" applyFont="1" applyFill="1" applyBorder="1" applyAlignment="1">
      <alignment horizontal="center" vertical="center" wrapText="1"/>
    </xf>
    <xf numFmtId="0" fontId="83" fillId="36" borderId="78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69" xfId="0" applyNumberFormat="1" applyFont="1" applyFill="1" applyBorder="1" applyAlignment="1">
      <alignment horizontal="left" vertical="center" wrapText="1"/>
    </xf>
    <xf numFmtId="0" fontId="83" fillId="0" borderId="70" xfId="0" applyNumberFormat="1" applyFont="1" applyFill="1" applyBorder="1" applyAlignment="1">
      <alignment horizontal="center" vertical="center"/>
    </xf>
    <xf numFmtId="49" fontId="83" fillId="0" borderId="67" xfId="0" applyNumberFormat="1" applyFont="1" applyFill="1" applyBorder="1" applyAlignment="1">
      <alignment horizontal="center" vertical="center"/>
    </xf>
    <xf numFmtId="0" fontId="97" fillId="0" borderId="68" xfId="0" applyNumberFormat="1" applyFont="1" applyFill="1" applyBorder="1" applyAlignment="1" applyProtection="1">
      <alignment horizontal="center" vertical="center"/>
      <protection/>
    </xf>
    <xf numFmtId="192" fontId="83" fillId="0" borderId="76" xfId="0" applyNumberFormat="1" applyFont="1" applyFill="1" applyBorder="1" applyAlignment="1" applyProtection="1">
      <alignment horizontal="center" vertical="center"/>
      <protection/>
    </xf>
    <xf numFmtId="1" fontId="83" fillId="0" borderId="71" xfId="0" applyNumberFormat="1" applyFont="1" applyFill="1" applyBorder="1" applyAlignment="1">
      <alignment horizontal="center" vertical="center"/>
    </xf>
    <xf numFmtId="1" fontId="83" fillId="0" borderId="74" xfId="0" applyNumberFormat="1" applyFont="1" applyFill="1" applyBorder="1" applyAlignment="1" applyProtection="1">
      <alignment horizontal="center" vertical="center"/>
      <protection/>
    </xf>
    <xf numFmtId="0" fontId="83" fillId="0" borderId="7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0" fillId="0" borderId="77" xfId="0" applyNumberForma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77" xfId="0" applyNumberFormat="1" applyFill="1" applyBorder="1" applyAlignment="1">
      <alignment horizontal="center" vertical="center"/>
    </xf>
    <xf numFmtId="49" fontId="2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109" xfId="0" applyNumberFormat="1" applyFont="1" applyFill="1" applyBorder="1" applyAlignment="1">
      <alignment horizontal="left" vertical="center" wrapText="1"/>
    </xf>
    <xf numFmtId="192" fontId="83" fillId="0" borderId="110" xfId="0" applyNumberFormat="1" applyFont="1" applyFill="1" applyBorder="1" applyAlignment="1" applyProtection="1">
      <alignment horizontal="center" vertical="center"/>
      <protection/>
    </xf>
    <xf numFmtId="1" fontId="83" fillId="0" borderId="101" xfId="0" applyNumberFormat="1" applyFont="1" applyFill="1" applyBorder="1" applyAlignment="1">
      <alignment horizontal="center" vertical="center"/>
    </xf>
    <xf numFmtId="1" fontId="83" fillId="0" borderId="111" xfId="0" applyNumberFormat="1" applyFont="1" applyFill="1" applyBorder="1" applyAlignment="1" applyProtection="1">
      <alignment horizontal="center" vertical="center"/>
      <protection/>
    </xf>
    <xf numFmtId="0" fontId="83" fillId="0" borderId="102" xfId="0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49" fontId="83" fillId="0" borderId="112" xfId="0" applyNumberFormat="1" applyFont="1" applyFill="1" applyBorder="1" applyAlignment="1">
      <alignment horizontal="left" vertical="center" wrapText="1"/>
    </xf>
    <xf numFmtId="0" fontId="83" fillId="0" borderId="90" xfId="0" applyFont="1" applyFill="1" applyBorder="1" applyAlignment="1">
      <alignment horizontal="center" vertical="center" wrapText="1"/>
    </xf>
    <xf numFmtId="0" fontId="83" fillId="0" borderId="91" xfId="0" applyFont="1" applyFill="1" applyBorder="1" applyAlignment="1">
      <alignment horizontal="center" vertical="center" wrapText="1"/>
    </xf>
    <xf numFmtId="0" fontId="97" fillId="0" borderId="92" xfId="0" applyNumberFormat="1" applyFont="1" applyFill="1" applyBorder="1" applyAlignment="1" applyProtection="1">
      <alignment horizontal="center" vertical="center"/>
      <protection/>
    </xf>
    <xf numFmtId="192" fontId="83" fillId="0" borderId="89" xfId="0" applyNumberFormat="1" applyFont="1" applyFill="1" applyBorder="1" applyAlignment="1" applyProtection="1">
      <alignment horizontal="center" vertical="center"/>
      <protection/>
    </xf>
    <xf numFmtId="1" fontId="83" fillId="0" borderId="90" xfId="0" applyNumberFormat="1" applyFont="1" applyFill="1" applyBorder="1" applyAlignment="1">
      <alignment horizontal="center" vertical="center"/>
    </xf>
    <xf numFmtId="199" fontId="83" fillId="0" borderId="111" xfId="0" applyNumberFormat="1" applyFont="1" applyFill="1" applyBorder="1" applyAlignment="1">
      <alignment horizontal="center" vertical="center" wrapText="1"/>
    </xf>
    <xf numFmtId="0" fontId="83" fillId="0" borderId="111" xfId="0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 applyProtection="1">
      <alignment horizontal="center" vertical="center"/>
      <protection/>
    </xf>
    <xf numFmtId="0" fontId="34" fillId="35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64" fillId="0" borderId="10" xfId="0" applyFont="1" applyBorder="1" applyAlignment="1">
      <alignment/>
    </xf>
    <xf numFmtId="198" fontId="9" fillId="0" borderId="0" xfId="0" applyNumberFormat="1" applyFont="1" applyFill="1" applyBorder="1" applyAlignment="1" applyProtection="1">
      <alignment vertical="center"/>
      <protection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 applyProtection="1">
      <alignment vertical="center"/>
      <protection/>
    </xf>
    <xf numFmtId="1" fontId="2" fillId="0" borderId="24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vertical="center" wrapText="1"/>
    </xf>
    <xf numFmtId="0" fontId="2" fillId="0" borderId="1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92" fontId="7" fillId="0" borderId="45" xfId="0" applyNumberFormat="1" applyFont="1" applyFill="1" applyBorder="1" applyAlignment="1">
      <alignment horizontal="center" vertical="center" wrapText="1"/>
    </xf>
    <xf numFmtId="0" fontId="85" fillId="0" borderId="70" xfId="0" applyNumberFormat="1" applyFont="1" applyFill="1" applyBorder="1" applyAlignment="1">
      <alignment horizontal="center" vertical="center"/>
    </xf>
    <xf numFmtId="49" fontId="85" fillId="0" borderId="67" xfId="0" applyNumberFormat="1" applyFont="1" applyFill="1" applyBorder="1" applyAlignment="1">
      <alignment horizontal="center" vertical="center"/>
    </xf>
    <xf numFmtId="0" fontId="86" fillId="0" borderId="68" xfId="0" applyNumberFormat="1" applyFont="1" applyFill="1" applyBorder="1" applyAlignment="1" applyProtection="1">
      <alignment horizontal="center" vertical="center"/>
      <protection/>
    </xf>
    <xf numFmtId="49" fontId="95" fillId="0" borderId="71" xfId="0" applyNumberFormat="1" applyFont="1" applyFill="1" applyBorder="1" applyAlignment="1">
      <alignment horizontal="center" vertical="center"/>
    </xf>
    <xf numFmtId="49" fontId="95" fillId="0" borderId="80" xfId="0" applyNumberFormat="1" applyFont="1" applyFill="1" applyBorder="1" applyAlignment="1" applyProtection="1">
      <alignment horizontal="center" vertical="center"/>
      <protection/>
    </xf>
    <xf numFmtId="49" fontId="95" fillId="0" borderId="8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69" xfId="0" applyNumberFormat="1" applyFont="1" applyFill="1" applyBorder="1" applyAlignment="1">
      <alignment horizontal="right" vertical="center" wrapText="1"/>
    </xf>
    <xf numFmtId="0" fontId="83" fillId="0" borderId="67" xfId="0" applyNumberFormat="1" applyFont="1" applyFill="1" applyBorder="1" applyAlignment="1">
      <alignment horizontal="center" vertical="center"/>
    </xf>
    <xf numFmtId="192" fontId="83" fillId="0" borderId="0" xfId="0" applyNumberFormat="1" applyFont="1" applyFill="1" applyBorder="1" applyAlignment="1" applyProtection="1">
      <alignment horizontal="center" vertical="center"/>
      <protection/>
    </xf>
    <xf numFmtId="49" fontId="83" fillId="0" borderId="71" xfId="0" applyNumberFormat="1" applyFont="1" applyFill="1" applyBorder="1" applyAlignment="1">
      <alignment horizontal="center" vertical="center"/>
    </xf>
    <xf numFmtId="49" fontId="83" fillId="0" borderId="72" xfId="0" applyNumberFormat="1" applyFont="1" applyFill="1" applyBorder="1" applyAlignment="1">
      <alignment horizontal="center" vertical="center" wrapText="1"/>
    </xf>
    <xf numFmtId="192" fontId="83" fillId="0" borderId="73" xfId="0" applyNumberFormat="1" applyFont="1" applyFill="1" applyBorder="1" applyAlignment="1" applyProtection="1">
      <alignment horizontal="center" vertical="center"/>
      <protection/>
    </xf>
    <xf numFmtId="49" fontId="83" fillId="0" borderId="74" xfId="0" applyNumberFormat="1" applyFont="1" applyFill="1" applyBorder="1" applyAlignment="1">
      <alignment horizontal="center" vertical="center" wrapText="1"/>
    </xf>
    <xf numFmtId="49" fontId="83" fillId="0" borderId="114" xfId="0" applyNumberFormat="1" applyFont="1" applyFill="1" applyBorder="1" applyAlignment="1">
      <alignment horizontal="left" vertical="center" wrapText="1"/>
    </xf>
    <xf numFmtId="0" fontId="85" fillId="0" borderId="21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0" fontId="86" fillId="0" borderId="24" xfId="0" applyNumberFormat="1" applyFont="1" applyFill="1" applyBorder="1" applyAlignment="1" applyProtection="1">
      <alignment horizontal="center" vertical="center"/>
      <protection/>
    </xf>
    <xf numFmtId="192" fontId="95" fillId="0" borderId="57" xfId="0" applyNumberFormat="1" applyFont="1" applyFill="1" applyBorder="1" applyAlignment="1" applyProtection="1">
      <alignment horizontal="center" vertical="center"/>
      <protection/>
    </xf>
    <xf numFmtId="49" fontId="95" fillId="0" borderId="21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 applyProtection="1">
      <alignment horizontal="center" vertical="center"/>
      <protection/>
    </xf>
    <xf numFmtId="49" fontId="95" fillId="0" borderId="69" xfId="0" applyNumberFormat="1" applyFont="1" applyFill="1" applyBorder="1" applyAlignment="1" applyProtection="1">
      <alignment horizontal="center" vertical="center"/>
      <protection/>
    </xf>
    <xf numFmtId="49" fontId="95" fillId="0" borderId="74" xfId="0" applyNumberFormat="1" applyFont="1" applyFill="1" applyBorder="1" applyAlignment="1" applyProtection="1">
      <alignment horizontal="center" vertical="center"/>
      <protection/>
    </xf>
    <xf numFmtId="49" fontId="95" fillId="0" borderId="115" xfId="0" applyNumberFormat="1" applyFont="1" applyFill="1" applyBorder="1" applyAlignment="1">
      <alignment horizontal="center" vertical="center" wrapText="1"/>
    </xf>
    <xf numFmtId="192" fontId="83" fillId="0" borderId="116" xfId="0" applyNumberFormat="1" applyFont="1" applyFill="1" applyBorder="1" applyAlignment="1" applyProtection="1">
      <alignment horizontal="center" vertical="center"/>
      <protection/>
    </xf>
    <xf numFmtId="49" fontId="83" fillId="0" borderId="80" xfId="0" applyNumberFormat="1" applyFont="1" applyFill="1" applyBorder="1" applyAlignment="1">
      <alignment horizontal="center" vertical="center" wrapText="1"/>
    </xf>
    <xf numFmtId="49" fontId="83" fillId="0" borderId="74" xfId="0" applyNumberFormat="1" applyFont="1" applyFill="1" applyBorder="1" applyAlignment="1">
      <alignment horizontal="center" vertical="center"/>
    </xf>
    <xf numFmtId="0" fontId="83" fillId="0" borderId="117" xfId="0" applyFont="1" applyFill="1" applyBorder="1" applyAlignment="1">
      <alignment vertical="center" wrapText="1"/>
    </xf>
    <xf numFmtId="0" fontId="85" fillId="0" borderId="71" xfId="0" applyFont="1" applyFill="1" applyBorder="1" applyAlignment="1">
      <alignment horizontal="center" vertical="center" wrapText="1"/>
    </xf>
    <xf numFmtId="0" fontId="83" fillId="0" borderId="80" xfId="0" applyFont="1" applyFill="1" applyBorder="1" applyAlignment="1">
      <alignment horizontal="center" vertical="center" wrapText="1"/>
    </xf>
    <xf numFmtId="0" fontId="85" fillId="0" borderId="80" xfId="0" applyFont="1" applyFill="1" applyBorder="1" applyAlignment="1">
      <alignment horizontal="center" vertical="center" wrapText="1"/>
    </xf>
    <xf numFmtId="0" fontId="86" fillId="0" borderId="81" xfId="0" applyNumberFormat="1" applyFont="1" applyFill="1" applyBorder="1" applyAlignment="1" applyProtection="1">
      <alignment horizontal="center" vertical="center"/>
      <protection/>
    </xf>
    <xf numFmtId="192" fontId="83" fillId="0" borderId="118" xfId="0" applyNumberFormat="1" applyFont="1" applyFill="1" applyBorder="1" applyAlignment="1" applyProtection="1">
      <alignment horizontal="center" vertical="center"/>
      <protection/>
    </xf>
    <xf numFmtId="49" fontId="83" fillId="0" borderId="81" xfId="0" applyNumberFormat="1" applyFont="1" applyFill="1" applyBorder="1" applyAlignment="1">
      <alignment horizontal="center" vertical="center" wrapText="1"/>
    </xf>
    <xf numFmtId="49" fontId="83" fillId="0" borderId="69" xfId="0" applyNumberFormat="1" applyFont="1" applyFill="1" applyBorder="1" applyAlignment="1">
      <alignment vertical="center" wrapText="1"/>
    </xf>
    <xf numFmtId="49" fontId="83" fillId="0" borderId="74" xfId="0" applyNumberFormat="1" applyFont="1" applyFill="1" applyBorder="1" applyAlignment="1" applyProtection="1">
      <alignment horizontal="center" vertical="center"/>
      <protection/>
    </xf>
    <xf numFmtId="49" fontId="95" fillId="0" borderId="21" xfId="0" applyNumberFormat="1" applyFont="1" applyFill="1" applyBorder="1" applyAlignment="1">
      <alignment horizontal="center" vertical="center" wrapText="1"/>
    </xf>
    <xf numFmtId="49" fontId="9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>
      <alignment horizontal="center" vertical="center"/>
    </xf>
    <xf numFmtId="49" fontId="83" fillId="0" borderId="119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20" xfId="0" applyFont="1" applyFill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121" xfId="0" applyNumberFormat="1" applyFont="1" applyFill="1" applyBorder="1" applyAlignment="1">
      <alignment horizontal="center" vertical="center"/>
    </xf>
    <xf numFmtId="1" fontId="7" fillId="0" borderId="75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83" fillId="0" borderId="54" xfId="0" applyFont="1" applyFill="1" applyBorder="1" applyAlignment="1">
      <alignment horizontal="center" vertical="center" wrapText="1"/>
    </xf>
    <xf numFmtId="49" fontId="83" fillId="0" borderId="87" xfId="0" applyNumberFormat="1" applyFont="1" applyFill="1" applyBorder="1" applyAlignment="1">
      <alignment horizontal="center" vertical="center"/>
    </xf>
    <xf numFmtId="0" fontId="97" fillId="0" borderId="12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69" xfId="0" applyFont="1" applyFill="1" applyBorder="1" applyAlignment="1">
      <alignment horizontal="left" vertical="center" wrapText="1"/>
    </xf>
    <xf numFmtId="199" fontId="83" fillId="0" borderId="67" xfId="0" applyNumberFormat="1" applyFont="1" applyFill="1" applyBorder="1" applyAlignment="1">
      <alignment horizontal="center" vertical="center" wrapText="1"/>
    </xf>
    <xf numFmtId="1" fontId="83" fillId="0" borderId="67" xfId="0" applyNumberFormat="1" applyFont="1" applyFill="1" applyBorder="1" applyAlignment="1">
      <alignment horizontal="center" vertical="center"/>
    </xf>
    <xf numFmtId="0" fontId="83" fillId="0" borderId="71" xfId="0" applyFont="1" applyFill="1" applyBorder="1" applyAlignment="1">
      <alignment horizontal="center" vertical="center" wrapText="1"/>
    </xf>
    <xf numFmtId="0" fontId="97" fillId="0" borderId="81" xfId="0" applyNumberFormat="1" applyFont="1" applyFill="1" applyBorder="1" applyAlignment="1" applyProtection="1">
      <alignment horizontal="center" vertical="center"/>
      <protection/>
    </xf>
    <xf numFmtId="199" fontId="83" fillId="0" borderId="80" xfId="0" applyNumberFormat="1" applyFont="1" applyFill="1" applyBorder="1" applyAlignment="1">
      <alignment horizontal="center" vertical="center" wrapText="1"/>
    </xf>
    <xf numFmtId="0" fontId="83" fillId="0" borderId="81" xfId="0" applyFont="1" applyFill="1" applyBorder="1" applyAlignment="1">
      <alignment horizontal="center" vertical="center" wrapText="1"/>
    </xf>
    <xf numFmtId="0" fontId="95" fillId="0" borderId="117" xfId="0" applyFont="1" applyFill="1" applyBorder="1" applyAlignment="1">
      <alignment horizontal="left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192" fontId="95" fillId="0" borderId="118" xfId="0" applyNumberFormat="1" applyFont="1" applyFill="1" applyBorder="1" applyAlignment="1" applyProtection="1">
      <alignment horizontal="center" vertical="center"/>
      <protection/>
    </xf>
    <xf numFmtId="1" fontId="95" fillId="0" borderId="71" xfId="0" applyNumberFormat="1" applyFont="1" applyFill="1" applyBorder="1" applyAlignment="1">
      <alignment horizontal="center" vertical="center"/>
    </xf>
    <xf numFmtId="199" fontId="95" fillId="0" borderId="80" xfId="0" applyNumberFormat="1" applyFont="1" applyFill="1" applyBorder="1" applyAlignment="1">
      <alignment horizontal="center" vertical="center" wrapText="1"/>
    </xf>
    <xf numFmtId="0" fontId="95" fillId="0" borderId="81" xfId="0" applyFont="1" applyFill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right" vertical="center" wrapText="1"/>
    </xf>
    <xf numFmtId="0" fontId="83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117" xfId="0" applyNumberFormat="1" applyFont="1" applyFill="1" applyBorder="1" applyAlignment="1">
      <alignment horizontal="left" vertical="center" wrapText="1"/>
    </xf>
    <xf numFmtId="192" fontId="95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71" xfId="0" applyNumberFormat="1" applyFont="1" applyFill="1" applyBorder="1" applyAlignment="1">
      <alignment horizontal="center" vertical="center"/>
    </xf>
    <xf numFmtId="199" fontId="2" fillId="0" borderId="74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192" fontId="2" fillId="0" borderId="123" xfId="0" applyNumberFormat="1" applyFont="1" applyFill="1" applyBorder="1" applyAlignment="1" applyProtection="1">
      <alignment horizontal="center" vertical="center"/>
      <protection/>
    </xf>
    <xf numFmtId="49" fontId="2" fillId="0" borderId="124" xfId="0" applyNumberFormat="1" applyFont="1" applyFill="1" applyBorder="1" applyAlignment="1">
      <alignment horizontal="right" vertical="center" wrapText="1"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192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vertical="center" wrapText="1"/>
    </xf>
    <xf numFmtId="192" fontId="7" fillId="0" borderId="76" xfId="0" applyNumberFormat="1" applyFont="1" applyFill="1" applyBorder="1" applyAlignment="1" applyProtection="1">
      <alignment horizontal="center" vertical="center"/>
      <protection/>
    </xf>
    <xf numFmtId="192" fontId="2" fillId="0" borderId="76" xfId="0" applyNumberFormat="1" applyFont="1" applyFill="1" applyBorder="1" applyAlignment="1" applyProtection="1">
      <alignment horizontal="center" vertical="center"/>
      <protection/>
    </xf>
    <xf numFmtId="1" fontId="2" fillId="0" borderId="74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192" fontId="2" fillId="0" borderId="118" xfId="0" applyNumberFormat="1" applyFont="1" applyFill="1" applyBorder="1" applyAlignment="1" applyProtection="1">
      <alignment horizontal="center" vertical="center"/>
      <protection/>
    </xf>
    <xf numFmtId="199" fontId="2" fillId="0" borderId="80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83" fillId="0" borderId="57" xfId="0" applyNumberFormat="1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83" fillId="0" borderId="82" xfId="0" applyFont="1" applyFill="1" applyBorder="1" applyAlignment="1">
      <alignment horizontal="center" vertical="center" wrapText="1"/>
    </xf>
    <xf numFmtId="0" fontId="83" fillId="0" borderId="83" xfId="0" applyFont="1" applyFill="1" applyBorder="1" applyAlignment="1">
      <alignment horizontal="center" vertical="center" wrapText="1"/>
    </xf>
    <xf numFmtId="0" fontId="97" fillId="0" borderId="84" xfId="0" applyNumberFormat="1" applyFont="1" applyFill="1" applyBorder="1" applyAlignment="1" applyProtection="1">
      <alignment horizontal="center" vertical="center"/>
      <protection/>
    </xf>
    <xf numFmtId="192" fontId="83" fillId="0" borderId="39" xfId="0" applyNumberFormat="1" applyFont="1" applyFill="1" applyBorder="1" applyAlignment="1" applyProtection="1">
      <alignment horizontal="center" vertical="center"/>
      <protection/>
    </xf>
    <xf numFmtId="1" fontId="83" fillId="0" borderId="85" xfId="0" applyNumberFormat="1" applyFont="1" applyFill="1" applyBorder="1" applyAlignment="1">
      <alignment horizontal="center" vertical="center"/>
    </xf>
    <xf numFmtId="199" fontId="83" fillId="0" borderId="86" xfId="0" applyNumberFormat="1" applyFont="1" applyFill="1" applyBorder="1" applyAlignment="1">
      <alignment horizontal="center" vertical="center" wrapText="1"/>
    </xf>
    <xf numFmtId="0" fontId="83" fillId="0" borderId="87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97" fillId="0" borderId="77" xfId="0" applyNumberFormat="1" applyFont="1" applyFill="1" applyBorder="1" applyAlignment="1" applyProtection="1">
      <alignment horizontal="center" vertical="center"/>
      <protection/>
    </xf>
    <xf numFmtId="192" fontId="83" fillId="0" borderId="125" xfId="0" applyNumberFormat="1" applyFont="1" applyFill="1" applyBorder="1" applyAlignment="1" applyProtection="1">
      <alignment horizontal="center" vertical="center"/>
      <protection/>
    </xf>
    <xf numFmtId="0" fontId="83" fillId="0" borderId="126" xfId="0" applyFont="1" applyFill="1" applyBorder="1" applyAlignment="1">
      <alignment horizontal="center" vertical="center"/>
    </xf>
    <xf numFmtId="1" fontId="83" fillId="0" borderId="80" xfId="0" applyNumberFormat="1" applyFont="1" applyFill="1" applyBorder="1" applyAlignment="1">
      <alignment horizontal="center" vertical="center" wrapText="1"/>
    </xf>
    <xf numFmtId="49" fontId="83" fillId="0" borderId="64" xfId="0" applyNumberFormat="1" applyFont="1" applyFill="1" applyBorder="1" applyAlignment="1">
      <alignment horizontal="left" vertical="center" wrapText="1"/>
    </xf>
    <xf numFmtId="0" fontId="83" fillId="0" borderId="71" xfId="0" applyFont="1" applyFill="1" applyBorder="1" applyAlignment="1">
      <alignment horizontal="center" vertical="center"/>
    </xf>
    <xf numFmtId="0" fontId="83" fillId="0" borderId="90" xfId="0" applyFont="1" applyFill="1" applyBorder="1" applyAlignment="1">
      <alignment horizontal="center" vertical="center"/>
    </xf>
    <xf numFmtId="199" fontId="83" fillId="0" borderId="91" xfId="0" applyNumberFormat="1" applyFont="1" applyFill="1" applyBorder="1" applyAlignment="1">
      <alignment horizontal="center" vertical="center" wrapText="1"/>
    </xf>
    <xf numFmtId="1" fontId="83" fillId="0" borderId="91" xfId="0" applyNumberFormat="1" applyFont="1" applyFill="1" applyBorder="1" applyAlignment="1">
      <alignment horizontal="center" vertical="center" wrapText="1"/>
    </xf>
    <xf numFmtId="0" fontId="83" fillId="0" borderId="92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6" fillId="0" borderId="77" xfId="0" applyNumberFormat="1" applyFont="1" applyFill="1" applyBorder="1" applyAlignment="1" applyProtection="1">
      <alignment horizontal="center" vertical="center"/>
      <protection/>
    </xf>
    <xf numFmtId="192" fontId="83" fillId="0" borderId="57" xfId="0" applyNumberFormat="1" applyFont="1" applyFill="1" applyBorder="1" applyAlignment="1" applyProtection="1">
      <alignment horizontal="center" vertical="center"/>
      <protection/>
    </xf>
    <xf numFmtId="1" fontId="83" fillId="0" borderId="21" xfId="0" applyNumberFormat="1" applyFont="1" applyFill="1" applyBorder="1" applyAlignment="1">
      <alignment horizontal="center" vertical="center"/>
    </xf>
    <xf numFmtId="199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192" fontId="83" fillId="0" borderId="95" xfId="0" applyNumberFormat="1" applyFont="1" applyFill="1" applyBorder="1" applyAlignment="1" applyProtection="1">
      <alignment horizontal="center" vertical="center"/>
      <protection/>
    </xf>
    <xf numFmtId="0" fontId="83" fillId="0" borderId="96" xfId="0" applyFont="1" applyFill="1" applyBorder="1" applyAlignment="1">
      <alignment horizontal="center" vertical="center"/>
    </xf>
    <xf numFmtId="199" fontId="83" fillId="0" borderId="97" xfId="0" applyNumberFormat="1" applyFont="1" applyFill="1" applyBorder="1" applyAlignment="1">
      <alignment horizontal="center" vertical="center" wrapText="1"/>
    </xf>
    <xf numFmtId="1" fontId="83" fillId="0" borderId="97" xfId="0" applyNumberFormat="1" applyFont="1" applyFill="1" applyBorder="1" applyAlignment="1">
      <alignment horizontal="center" vertical="center" wrapText="1"/>
    </xf>
    <xf numFmtId="0" fontId="83" fillId="0" borderId="97" xfId="0" applyFont="1" applyFill="1" applyBorder="1" applyAlignment="1">
      <alignment horizontal="center" vertical="center" wrapText="1"/>
    </xf>
    <xf numFmtId="0" fontId="83" fillId="0" borderId="9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198" fontId="8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0" fontId="2" fillId="0" borderId="5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vertical="center" wrapText="1"/>
    </xf>
    <xf numFmtId="0" fontId="2" fillId="35" borderId="55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/>
    </xf>
    <xf numFmtId="0" fontId="2" fillId="35" borderId="113" xfId="0" applyNumberFormat="1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0" fontId="2" fillId="35" borderId="33" xfId="0" applyNumberFormat="1" applyFont="1" applyFill="1" applyBorder="1" applyAlignment="1" applyProtection="1">
      <alignment horizontal="center" vertical="center"/>
      <protection/>
    </xf>
    <xf numFmtId="192" fontId="7" fillId="35" borderId="45" xfId="0" applyNumberFormat="1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vertical="center" wrapText="1"/>
    </xf>
    <xf numFmtId="49" fontId="7" fillId="35" borderId="31" xfId="0" applyNumberFormat="1" applyFont="1" applyFill="1" applyBorder="1" applyAlignment="1">
      <alignment horizontal="center" vertical="center"/>
    </xf>
    <xf numFmtId="49" fontId="7" fillId="35" borderId="46" xfId="0" applyNumberFormat="1" applyFont="1" applyFill="1" applyBorder="1" applyAlignment="1">
      <alignment horizontal="center" vertical="center"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1" fontId="2" fillId="0" borderId="62" xfId="0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2" fillId="35" borderId="128" xfId="0" applyFont="1" applyFill="1" applyBorder="1" applyAlignment="1">
      <alignment vertical="center" wrapText="1"/>
    </xf>
    <xf numFmtId="1" fontId="2" fillId="35" borderId="129" xfId="0" applyNumberFormat="1" applyFont="1" applyFill="1" applyBorder="1" applyAlignment="1">
      <alignment horizontal="center" vertical="center"/>
    </xf>
    <xf numFmtId="1" fontId="2" fillId="35" borderId="23" xfId="0" applyNumberFormat="1" applyFont="1" applyFill="1" applyBorder="1" applyAlignment="1">
      <alignment horizontal="center" vertical="center"/>
    </xf>
    <xf numFmtId="0" fontId="2" fillId="35" borderId="65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vertical="center"/>
      <protection/>
    </xf>
    <xf numFmtId="0" fontId="2" fillId="35" borderId="33" xfId="0" applyFont="1" applyFill="1" applyBorder="1" applyAlignment="1">
      <alignment vertical="center" wrapText="1"/>
    </xf>
    <xf numFmtId="0" fontId="7" fillId="35" borderId="94" xfId="0" applyFont="1" applyFill="1" applyBorder="1" applyAlignment="1">
      <alignment horizontal="center" vertical="center" wrapText="1"/>
    </xf>
    <xf numFmtId="1" fontId="7" fillId="35" borderId="45" xfId="0" applyNumberFormat="1" applyFont="1" applyFill="1" applyBorder="1" applyAlignment="1">
      <alignment horizontal="center" vertical="center" wrapText="1"/>
    </xf>
    <xf numFmtId="49" fontId="83" fillId="0" borderId="130" xfId="0" applyNumberFormat="1" applyFont="1" applyFill="1" applyBorder="1" applyAlignment="1">
      <alignment vertical="center" wrapText="1"/>
    </xf>
    <xf numFmtId="192" fontId="95" fillId="0" borderId="131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192" fontId="7" fillId="0" borderId="75" xfId="0" applyNumberFormat="1" applyFont="1" applyFill="1" applyBorder="1" applyAlignment="1">
      <alignment horizontal="center" vertical="center" wrapText="1"/>
    </xf>
    <xf numFmtId="1" fontId="7" fillId="0" borderId="13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33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2" xfId="0" applyNumberFormat="1" applyFont="1" applyFill="1" applyBorder="1" applyAlignment="1">
      <alignment horizontal="center" vertical="center" wrapText="1"/>
    </xf>
    <xf numFmtId="49" fontId="7" fillId="0" borderId="13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4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132" xfId="0" applyNumberFormat="1" applyFont="1" applyFill="1" applyBorder="1" applyAlignment="1" applyProtection="1">
      <alignment vertical="center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32" xfId="0" applyNumberFormat="1" applyFont="1" applyFill="1" applyBorder="1" applyAlignment="1" applyProtection="1">
      <alignment horizontal="center" vertical="center"/>
      <protection/>
    </xf>
    <xf numFmtId="190" fontId="2" fillId="0" borderId="132" xfId="0" applyNumberFormat="1" applyFont="1" applyFill="1" applyBorder="1" applyAlignment="1" applyProtection="1">
      <alignment vertical="center"/>
      <protection/>
    </xf>
    <xf numFmtId="190" fontId="2" fillId="0" borderId="13" xfId="0" applyNumberFormat="1" applyFont="1" applyFill="1" applyBorder="1" applyAlignment="1" applyProtection="1">
      <alignment vertical="center"/>
      <protection/>
    </xf>
    <xf numFmtId="190" fontId="2" fillId="0" borderId="134" xfId="0" applyNumberFormat="1" applyFont="1" applyFill="1" applyBorder="1" applyAlignment="1" applyProtection="1">
      <alignment vertical="center"/>
      <protection/>
    </xf>
    <xf numFmtId="192" fontId="7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 applyProtection="1">
      <alignment horizontal="center" vertical="center"/>
      <protection/>
    </xf>
    <xf numFmtId="1" fontId="7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93" fillId="0" borderId="18" xfId="0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Border="1" applyAlignment="1">
      <alignment vertical="center" wrapText="1"/>
    </xf>
    <xf numFmtId="0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Border="1" applyAlignment="1">
      <alignment vertical="center" wrapText="1"/>
    </xf>
    <xf numFmtId="0" fontId="2" fillId="0" borderId="11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49" fontId="2" fillId="0" borderId="129" xfId="0" applyNumberFormat="1" applyFont="1" applyBorder="1" applyAlignment="1">
      <alignment horizontal="center" vertical="center" wrapText="1"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49" fontId="2" fillId="0" borderId="33" xfId="0" applyNumberFormat="1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>
      <alignment horizontal="left" vertical="center" wrapText="1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2" fillId="35" borderId="94" xfId="0" applyNumberFormat="1" applyFont="1" applyFill="1" applyBorder="1" applyAlignment="1">
      <alignment horizontal="left" vertical="center" wrapText="1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136" xfId="0" applyNumberFormat="1" applyFont="1" applyFill="1" applyBorder="1" applyAlignment="1">
      <alignment horizontal="left" vertical="center" wrapText="1"/>
    </xf>
    <xf numFmtId="49" fontId="2" fillId="0" borderId="120" xfId="0" applyNumberFormat="1" applyFont="1" applyFill="1" applyBorder="1" applyAlignment="1">
      <alignment horizontal="left" vertical="center" wrapText="1"/>
    </xf>
    <xf numFmtId="49" fontId="7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192" fontId="7" fillId="35" borderId="75" xfId="0" applyNumberFormat="1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vertical="center" wrapText="1"/>
    </xf>
    <xf numFmtId="1" fontId="7" fillId="35" borderId="46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47" xfId="0" applyNumberFormat="1" applyFont="1" applyFill="1" applyBorder="1" applyAlignment="1">
      <alignment horizontal="center" vertical="center" wrapText="1"/>
    </xf>
    <xf numFmtId="1" fontId="93" fillId="35" borderId="45" xfId="0" applyNumberFormat="1" applyFont="1" applyFill="1" applyBorder="1" applyAlignment="1">
      <alignment horizontal="center" vertical="center" wrapText="1"/>
    </xf>
    <xf numFmtId="1" fontId="93" fillId="35" borderId="18" xfId="0" applyNumberFormat="1" applyFont="1" applyFill="1" applyBorder="1" applyAlignment="1">
      <alignment horizontal="center" vertical="center" wrapText="1"/>
    </xf>
    <xf numFmtId="49" fontId="83" fillId="0" borderId="79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>
      <alignment vertical="center" wrapText="1"/>
    </xf>
    <xf numFmtId="0" fontId="2" fillId="35" borderId="55" xfId="0" applyFont="1" applyFill="1" applyBorder="1" applyAlignment="1">
      <alignment horizontal="center" vertical="center" wrapText="1"/>
    </xf>
    <xf numFmtId="191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 applyProtection="1">
      <alignment horizontal="center" vertical="center"/>
      <protection/>
    </xf>
    <xf numFmtId="190" fontId="2" fillId="35" borderId="55" xfId="0" applyNumberFormat="1" applyFont="1" applyFill="1" applyBorder="1" applyAlignment="1" applyProtection="1">
      <alignment vertical="center"/>
      <protection/>
    </xf>
    <xf numFmtId="49" fontId="7" fillId="35" borderId="93" xfId="0" applyNumberFormat="1" applyFont="1" applyFill="1" applyBorder="1" applyAlignment="1">
      <alignment vertical="center" wrapText="1"/>
    </xf>
    <xf numFmtId="1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 applyProtection="1">
      <alignment vertical="center"/>
      <protection/>
    </xf>
    <xf numFmtId="49" fontId="2" fillId="0" borderId="64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49" fontId="2" fillId="33" borderId="57" xfId="0" applyNumberFormat="1" applyFont="1" applyFill="1" applyBorder="1" applyAlignment="1">
      <alignment horizontal="right" vertical="center" wrapText="1"/>
    </xf>
    <xf numFmtId="49" fontId="7" fillId="0" borderId="57" xfId="0" applyNumberFormat="1" applyFont="1" applyFill="1" applyBorder="1" applyAlignment="1">
      <alignment vertical="center" wrapText="1"/>
    </xf>
    <xf numFmtId="193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49" fontId="7" fillId="35" borderId="108" xfId="0" applyNumberFormat="1" applyFont="1" applyFill="1" applyBorder="1" applyAlignment="1">
      <alignment vertical="center" wrapText="1"/>
    </xf>
    <xf numFmtId="0" fontId="2" fillId="35" borderId="13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91" fontId="2" fillId="35" borderId="49" xfId="0" applyNumberFormat="1" applyFont="1" applyFill="1" applyBorder="1" applyAlignment="1" applyProtection="1">
      <alignment horizontal="center" vertical="center"/>
      <protection/>
    </xf>
    <xf numFmtId="1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/>
    </xf>
    <xf numFmtId="0" fontId="2" fillId="35" borderId="49" xfId="0" applyNumberFormat="1" applyFont="1" applyFill="1" applyBorder="1" applyAlignment="1">
      <alignment horizontal="center" vertical="center" wrapText="1"/>
    </xf>
    <xf numFmtId="49" fontId="2" fillId="35" borderId="137" xfId="0" applyNumberFormat="1" applyFont="1" applyFill="1" applyBorder="1" applyAlignment="1">
      <alignment horizontal="center" vertical="center" wrapText="1"/>
    </xf>
    <xf numFmtId="49" fontId="2" fillId="35" borderId="137" xfId="0" applyNumberFormat="1" applyFont="1" applyFill="1" applyBorder="1" applyAlignment="1" applyProtection="1">
      <alignment horizontal="center" vertical="center"/>
      <protection/>
    </xf>
    <xf numFmtId="49" fontId="2" fillId="35" borderId="137" xfId="0" applyNumberFormat="1" applyFont="1" applyFill="1" applyBorder="1" applyAlignment="1" applyProtection="1">
      <alignment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190" fontId="2" fillId="35" borderId="49" xfId="0" applyNumberFormat="1" applyFont="1" applyFill="1" applyBorder="1" applyAlignment="1" applyProtection="1">
      <alignment vertical="center"/>
      <protection/>
    </xf>
    <xf numFmtId="49" fontId="2" fillId="35" borderId="108" xfId="0" applyNumberFormat="1" applyFont="1" applyFill="1" applyBorder="1" applyAlignment="1" applyProtection="1">
      <alignment horizontal="left" vertical="center"/>
      <protection/>
    </xf>
    <xf numFmtId="49" fontId="2" fillId="35" borderId="57" xfId="0" applyNumberFormat="1" applyFont="1" applyFill="1" applyBorder="1" applyAlignment="1" applyProtection="1">
      <alignment horizontal="left" vertical="center"/>
      <protection/>
    </xf>
    <xf numFmtId="49" fontId="2" fillId="0" borderId="57" xfId="0" applyNumberFormat="1" applyFont="1" applyFill="1" applyBorder="1" applyAlignment="1" applyProtection="1">
      <alignment horizontal="left" vertical="center"/>
      <protection/>
    </xf>
    <xf numFmtId="0" fontId="7" fillId="35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49" fontId="2" fillId="0" borderId="58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7" fillId="0" borderId="138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vertical="center"/>
      <protection/>
    </xf>
    <xf numFmtId="0" fontId="0" fillId="0" borderId="139" xfId="0" applyFill="1" applyBorder="1" applyAlignment="1">
      <alignment vertical="center"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>
      <alignment vertical="center"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vertical="center"/>
    </xf>
    <xf numFmtId="49" fontId="95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49" fontId="83" fillId="0" borderId="77" xfId="0" applyNumberFormat="1" applyFont="1" applyFill="1" applyBorder="1" applyAlignment="1">
      <alignment horizontal="left" vertical="center" wrapText="1"/>
    </xf>
    <xf numFmtId="49" fontId="83" fillId="0" borderId="140" xfId="0" applyNumberFormat="1" applyFont="1" applyFill="1" applyBorder="1" applyAlignment="1">
      <alignment horizontal="left" vertical="center" wrapText="1"/>
    </xf>
    <xf numFmtId="49" fontId="83" fillId="0" borderId="141" xfId="0" applyNumberFormat="1" applyFont="1" applyFill="1" applyBorder="1" applyAlignment="1">
      <alignment horizontal="left" vertical="center" wrapText="1"/>
    </xf>
    <xf numFmtId="0" fontId="98" fillId="0" borderId="1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2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7" xfId="0" applyNumberFormat="1" applyFont="1" applyFill="1" applyBorder="1" applyAlignment="1">
      <alignment horizontal="left" vertical="center" wrapText="1"/>
    </xf>
    <xf numFmtId="199" fontId="2" fillId="0" borderId="57" xfId="0" applyNumberFormat="1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>
      <alignment horizontal="left" vertical="center" wrapText="1"/>
    </xf>
    <xf numFmtId="49" fontId="83" fillId="0" borderId="127" xfId="0" applyNumberFormat="1" applyFont="1" applyFill="1" applyBorder="1" applyAlignment="1">
      <alignment horizontal="left" vertical="center" wrapText="1"/>
    </xf>
    <xf numFmtId="0" fontId="83" fillId="0" borderId="52" xfId="0" applyNumberFormat="1" applyFont="1" applyFill="1" applyBorder="1" applyAlignment="1">
      <alignment horizontal="center" vertical="center"/>
    </xf>
    <xf numFmtId="0" fontId="83" fillId="0" borderId="53" xfId="0" applyNumberFormat="1" applyFont="1" applyFill="1" applyBorder="1" applyAlignment="1">
      <alignment horizontal="center" vertical="center"/>
    </xf>
    <xf numFmtId="49" fontId="83" fillId="0" borderId="53" xfId="0" applyNumberFormat="1" applyFont="1" applyFill="1" applyBorder="1" applyAlignment="1">
      <alignment horizontal="center" vertical="center"/>
    </xf>
    <xf numFmtId="0" fontId="97" fillId="0" borderId="59" xfId="0" applyNumberFormat="1" applyFont="1" applyFill="1" applyBorder="1" applyAlignment="1" applyProtection="1">
      <alignment horizontal="center" vertical="center"/>
      <protection/>
    </xf>
    <xf numFmtId="192" fontId="83" fillId="0" borderId="63" xfId="0" applyNumberFormat="1" applyFont="1" applyFill="1" applyBorder="1" applyAlignment="1" applyProtection="1">
      <alignment horizontal="center" vertical="center"/>
      <protection/>
    </xf>
    <xf numFmtId="1" fontId="83" fillId="0" borderId="52" xfId="0" applyNumberFormat="1" applyFont="1" applyFill="1" applyBorder="1" applyAlignment="1">
      <alignment horizontal="center" vertical="center"/>
    </xf>
    <xf numFmtId="199" fontId="83" fillId="0" borderId="53" xfId="0" applyNumberFormat="1" applyFont="1" applyFill="1" applyBorder="1" applyAlignment="1">
      <alignment horizontal="center" vertical="center" wrapText="1"/>
    </xf>
    <xf numFmtId="1" fontId="83" fillId="0" borderId="142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2" fillId="0" borderId="108" xfId="0" applyNumberFormat="1" applyFont="1" applyFill="1" applyBorder="1" applyAlignment="1" applyProtection="1">
      <alignment horizontal="left" vertical="center"/>
      <protection/>
    </xf>
    <xf numFmtId="49" fontId="2" fillId="0" borderId="63" xfId="0" applyNumberFormat="1" applyFont="1" applyFill="1" applyBorder="1" applyAlignment="1" applyProtection="1">
      <alignment horizontal="left" vertical="center"/>
      <protection/>
    </xf>
    <xf numFmtId="49" fontId="2" fillId="0" borderId="99" xfId="0" applyNumberFormat="1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202" fontId="2" fillId="0" borderId="53" xfId="0" applyNumberFormat="1" applyFont="1" applyFill="1" applyBorder="1" applyAlignment="1" applyProtection="1">
      <alignment horizontal="center" vertical="center"/>
      <protection locked="0"/>
    </xf>
    <xf numFmtId="202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2" fillId="0" borderId="22" xfId="0" applyNumberFormat="1" applyFont="1" applyFill="1" applyBorder="1" applyAlignment="1" applyProtection="1">
      <alignment horizontal="center" vertical="center"/>
      <protection locked="0"/>
    </xf>
    <xf numFmtId="202" fontId="2" fillId="0" borderId="21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99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02" fontId="2" fillId="0" borderId="24" xfId="0" applyNumberFormat="1" applyFont="1" applyFill="1" applyBorder="1" applyAlignment="1" applyProtection="1">
      <alignment horizontal="center" vertical="center"/>
      <protection hidden="1"/>
    </xf>
    <xf numFmtId="1" fontId="7" fillId="0" borderId="2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 applyProtection="1">
      <alignment horizontal="right" vertical="center"/>
      <protection/>
    </xf>
    <xf numFmtId="199" fontId="2" fillId="35" borderId="52" xfId="0" applyNumberFormat="1" applyFont="1" applyFill="1" applyBorder="1" applyAlignment="1" applyProtection="1">
      <alignment horizontal="center" vertical="center"/>
      <protection/>
    </xf>
    <xf numFmtId="199" fontId="2" fillId="35" borderId="55" xfId="0" applyNumberFormat="1" applyFont="1" applyFill="1" applyBorder="1" applyAlignment="1" applyProtection="1">
      <alignment horizontal="center" vertical="center"/>
      <protection/>
    </xf>
    <xf numFmtId="199" fontId="2" fillId="35" borderId="22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00" fontId="2" fillId="0" borderId="10" xfId="0" applyNumberFormat="1" applyFont="1" applyFill="1" applyBorder="1" applyAlignment="1" applyProtection="1">
      <alignment horizontal="center" vertical="center"/>
      <protection/>
    </xf>
    <xf numFmtId="192" fontId="7" fillId="0" borderId="57" xfId="56" applyNumberFormat="1" applyFont="1" applyFill="1" applyBorder="1" applyAlignment="1" applyProtection="1">
      <alignment horizontal="center" vertical="center"/>
      <protection locked="0"/>
    </xf>
    <xf numFmtId="199" fontId="7" fillId="0" borderId="10" xfId="56" applyNumberFormat="1" applyFont="1" applyFill="1" applyBorder="1" applyAlignment="1" applyProtection="1">
      <alignment horizontal="center" vertical="center" wrapText="1"/>
      <protection hidden="1"/>
    </xf>
    <xf numFmtId="20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2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202" fontId="7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2" fontId="2" fillId="0" borderId="23" xfId="0" applyNumberFormat="1" applyFont="1" applyFill="1" applyBorder="1" applyAlignment="1" applyProtection="1">
      <alignment horizontal="center" vertical="center"/>
      <protection locked="0"/>
    </xf>
    <xf numFmtId="202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199" fontId="2" fillId="35" borderId="113" xfId="0" applyNumberFormat="1" applyFont="1" applyFill="1" applyBorder="1" applyAlignment="1" applyProtection="1">
      <alignment horizontal="center" vertical="center"/>
      <protection/>
    </xf>
    <xf numFmtId="202" fontId="10" fillId="0" borderId="55" xfId="0" applyNumberFormat="1" applyFont="1" applyFill="1" applyBorder="1" applyAlignment="1" applyProtection="1">
      <alignment horizontal="center" vertical="center"/>
      <protection locked="0"/>
    </xf>
    <xf numFmtId="192" fontId="2" fillId="0" borderId="143" xfId="56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192" fontId="2" fillId="0" borderId="120" xfId="56" applyNumberFormat="1" applyFont="1" applyFill="1" applyBorder="1" applyAlignment="1" applyProtection="1">
      <alignment horizontal="center" vertical="center"/>
      <protection locked="0"/>
    </xf>
    <xf numFmtId="49" fontId="2" fillId="0" borderId="136" xfId="0" applyNumberFormat="1" applyFont="1" applyBorder="1" applyAlignment="1">
      <alignment horizontal="left" vertical="center" wrapText="1"/>
    </xf>
    <xf numFmtId="49" fontId="2" fillId="0" borderId="143" xfId="0" applyNumberFormat="1" applyFont="1" applyBorder="1" applyAlignment="1">
      <alignment horizontal="left" vertical="center" wrapText="1"/>
    </xf>
    <xf numFmtId="49" fontId="2" fillId="0" borderId="143" xfId="0" applyNumberFormat="1" applyFont="1" applyBorder="1" applyAlignment="1">
      <alignment horizontal="right" vertical="center" wrapText="1"/>
    </xf>
    <xf numFmtId="49" fontId="2" fillId="0" borderId="120" xfId="0" applyNumberFormat="1" applyFont="1" applyBorder="1" applyAlignment="1">
      <alignment horizontal="right" vertical="center" wrapText="1"/>
    </xf>
    <xf numFmtId="192" fontId="7" fillId="0" borderId="77" xfId="56" applyNumberFormat="1" applyFont="1" applyFill="1" applyBorder="1" applyAlignment="1" applyProtection="1">
      <alignment horizontal="center" vertical="center"/>
      <protection locked="0"/>
    </xf>
    <xf numFmtId="20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202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1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192" fontId="7" fillId="0" borderId="136" xfId="56" applyNumberFormat="1" applyFont="1" applyFill="1" applyBorder="1" applyAlignment="1" applyProtection="1">
      <alignment horizontal="center" vertical="center"/>
      <protection locked="0"/>
    </xf>
    <xf numFmtId="192" fontId="7" fillId="0" borderId="143" xfId="0" applyNumberFormat="1" applyFont="1" applyFill="1" applyBorder="1" applyAlignment="1">
      <alignment horizontal="center" vertical="center"/>
    </xf>
    <xf numFmtId="192" fontId="7" fillId="0" borderId="143" xfId="56" applyNumberFormat="1" applyFont="1" applyFill="1" applyBorder="1" applyAlignment="1" applyProtection="1">
      <alignment horizontal="center" vertical="center"/>
      <protection locked="0"/>
    </xf>
    <xf numFmtId="0" fontId="0" fillId="0" borderId="135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202" fontId="7" fillId="0" borderId="52" xfId="0" applyNumberFormat="1" applyFont="1" applyFill="1" applyBorder="1" applyAlignment="1" applyProtection="1">
      <alignment horizontal="center" vertical="center"/>
      <protection hidden="1"/>
    </xf>
    <xf numFmtId="202" fontId="7" fillId="0" borderId="53" xfId="0" applyNumberFormat="1" applyFont="1" applyFill="1" applyBorder="1" applyAlignment="1" applyProtection="1">
      <alignment horizontal="center" vertical="center"/>
      <protection hidden="1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1" fontId="7" fillId="0" borderId="55" xfId="0" applyNumberFormat="1" applyFont="1" applyFill="1" applyBorder="1" applyAlignment="1">
      <alignment horizontal="center" vertical="center"/>
    </xf>
    <xf numFmtId="202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7" fillId="0" borderId="55" xfId="0" applyNumberFormat="1" applyFont="1" applyFill="1" applyBorder="1" applyAlignment="1" applyProtection="1">
      <alignment horizontal="center" vertical="center"/>
      <protection hidden="1"/>
    </xf>
    <xf numFmtId="202" fontId="7" fillId="0" borderId="55" xfId="0" applyNumberFormat="1" applyFont="1" applyFill="1" applyBorder="1" applyAlignment="1" applyProtection="1">
      <alignment horizontal="center" vertical="center"/>
      <protection hidden="1"/>
    </xf>
    <xf numFmtId="202" fontId="7" fillId="0" borderId="59" xfId="0" applyNumberFormat="1" applyFont="1" applyFill="1" applyBorder="1" applyAlignment="1" applyProtection="1">
      <alignment horizontal="center" vertical="center"/>
      <protection hidden="1"/>
    </xf>
    <xf numFmtId="1" fontId="7" fillId="0" borderId="24" xfId="0" applyNumberFormat="1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vertical="center"/>
    </xf>
    <xf numFmtId="0" fontId="0" fillId="0" borderId="139" xfId="0" applyFont="1" applyFill="1" applyBorder="1" applyAlignment="1">
      <alignment vertical="center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199" fontId="2" fillId="35" borderId="54" xfId="0" applyNumberFormat="1" applyFont="1" applyFill="1" applyBorder="1" applyAlignment="1" applyProtection="1">
      <alignment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192" fontId="2" fillId="0" borderId="144" xfId="56" applyNumberFormat="1" applyFont="1" applyFill="1" applyBorder="1" applyAlignment="1" applyProtection="1">
      <alignment horizontal="center" vertical="center"/>
      <protection locked="0"/>
    </xf>
    <xf numFmtId="202" fontId="2" fillId="0" borderId="113" xfId="0" applyNumberFormat="1" applyFont="1" applyFill="1" applyBorder="1" applyAlignment="1" applyProtection="1">
      <alignment horizontal="center" vertical="center"/>
      <protection hidden="1"/>
    </xf>
    <xf numFmtId="199" fontId="2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202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7" fillId="0" borderId="143" xfId="0" applyNumberFormat="1" applyFont="1" applyFill="1" applyBorder="1" applyAlignment="1">
      <alignment horizontal="center" vertical="center"/>
    </xf>
    <xf numFmtId="49" fontId="2" fillId="0" borderId="144" xfId="0" applyNumberFormat="1" applyFont="1" applyBorder="1" applyAlignment="1">
      <alignment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200" fontId="2" fillId="0" borderId="55" xfId="0" applyNumberFormat="1" applyFont="1" applyFill="1" applyBorder="1" applyAlignment="1" applyProtection="1">
      <alignment horizontal="center" vertical="center"/>
      <protection/>
    </xf>
    <xf numFmtId="192" fontId="7" fillId="0" borderId="45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9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9" fontId="2" fillId="35" borderId="46" xfId="0" applyNumberFormat="1" applyFont="1" applyFill="1" applyBorder="1" applyAlignment="1">
      <alignment horizontal="center" vertical="center" wrapText="1"/>
    </xf>
    <xf numFmtId="199" fontId="2" fillId="35" borderId="46" xfId="0" applyNumberFormat="1" applyFont="1" applyFill="1" applyBorder="1" applyAlignment="1" applyProtection="1">
      <alignment horizontal="center" vertical="center"/>
      <protection/>
    </xf>
    <xf numFmtId="199" fontId="2" fillId="35" borderId="47" xfId="0" applyNumberFormat="1" applyFont="1" applyFill="1" applyBorder="1" applyAlignment="1" applyProtection="1">
      <alignment vertical="center"/>
      <protection/>
    </xf>
    <xf numFmtId="49" fontId="7" fillId="35" borderId="137" xfId="0" applyNumberFormat="1" applyFont="1" applyFill="1" applyBorder="1" applyAlignment="1">
      <alignment horizontal="center" vertical="center"/>
    </xf>
    <xf numFmtId="49" fontId="7" fillId="35" borderId="137" xfId="0" applyNumberFormat="1" applyFont="1" applyFill="1" applyBorder="1" applyAlignment="1">
      <alignment horizontal="center" vertical="center" wrapText="1"/>
    </xf>
    <xf numFmtId="49" fontId="7" fillId="35" borderId="48" xfId="0" applyNumberFormat="1" applyFont="1" applyFill="1" applyBorder="1" applyAlignment="1">
      <alignment horizontal="center" vertical="center" wrapText="1"/>
    </xf>
    <xf numFmtId="49" fontId="7" fillId="35" borderId="137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vertical="center"/>
      <protection/>
    </xf>
    <xf numFmtId="0" fontId="2" fillId="35" borderId="55" xfId="0" applyFont="1" applyFill="1" applyBorder="1" applyAlignment="1" applyProtection="1">
      <alignment horizontal="center" vertical="center"/>
      <protection/>
    </xf>
    <xf numFmtId="190" fontId="2" fillId="35" borderId="55" xfId="0" applyNumberFormat="1" applyFont="1" applyFill="1" applyBorder="1" applyAlignment="1" applyProtection="1">
      <alignment horizontal="center" vertical="center"/>
      <protection/>
    </xf>
    <xf numFmtId="190" fontId="2" fillId="35" borderId="22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192" fontId="7" fillId="35" borderId="75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4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190" fontId="2" fillId="0" borderId="56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0" fillId="0" borderId="135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9" xfId="0" applyFont="1" applyBorder="1" applyAlignment="1">
      <alignment/>
    </xf>
    <xf numFmtId="0" fontId="2" fillId="0" borderId="13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13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4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29" xfId="0" applyFont="1" applyBorder="1" applyAlignment="1">
      <alignment horizontal="center"/>
    </xf>
    <xf numFmtId="0" fontId="2" fillId="0" borderId="13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13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35" borderId="0" xfId="0" applyFont="1" applyFill="1" applyAlignment="1">
      <alignment horizontal="right" vertical="top"/>
    </xf>
    <xf numFmtId="0" fontId="2" fillId="35" borderId="0" xfId="0" applyFont="1" applyFill="1" applyBorder="1" applyAlignment="1">
      <alignment horizontal="left" vertical="center" wrapText="1"/>
    </xf>
    <xf numFmtId="0" fontId="2" fillId="35" borderId="56" xfId="0" applyFont="1" applyFill="1" applyBorder="1" applyAlignment="1" applyProtection="1">
      <alignment vertical="center"/>
      <protection/>
    </xf>
    <xf numFmtId="190" fontId="2" fillId="35" borderId="56" xfId="0" applyNumberFormat="1" applyFont="1" applyFill="1" applyBorder="1" applyAlignment="1" applyProtection="1">
      <alignment horizontal="center" vertical="center"/>
      <protection/>
    </xf>
    <xf numFmtId="190" fontId="2" fillId="35" borderId="40" xfId="0" applyNumberFormat="1" applyFont="1" applyFill="1" applyBorder="1" applyAlignment="1" applyProtection="1">
      <alignment horizontal="center" vertical="center"/>
      <protection/>
    </xf>
    <xf numFmtId="190" fontId="2" fillId="35" borderId="56" xfId="0" applyNumberFormat="1" applyFont="1" applyFill="1" applyBorder="1" applyAlignment="1" applyProtection="1">
      <alignment vertical="center"/>
      <protection/>
    </xf>
    <xf numFmtId="190" fontId="2" fillId="35" borderId="11" xfId="0" applyNumberFormat="1" applyFont="1" applyFill="1" applyBorder="1" applyAlignment="1" applyProtection="1">
      <alignment vertical="center"/>
      <protection/>
    </xf>
    <xf numFmtId="190" fontId="2" fillId="35" borderId="32" xfId="0" applyNumberFormat="1" applyFont="1" applyFill="1" applyBorder="1" applyAlignment="1" applyProtection="1">
      <alignment vertical="center"/>
      <protection/>
    </xf>
    <xf numFmtId="49" fontId="2" fillId="0" borderId="136" xfId="0" applyNumberFormat="1" applyFont="1" applyFill="1" applyBorder="1" applyAlignment="1">
      <alignment vertical="center" wrapText="1"/>
    </xf>
    <xf numFmtId="49" fontId="2" fillId="0" borderId="143" xfId="0" applyNumberFormat="1" applyFont="1" applyFill="1" applyBorder="1" applyAlignment="1" applyProtection="1">
      <alignment horizontal="left" vertical="center" wrapText="1"/>
      <protection locked="0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0" fontId="2" fillId="0" borderId="138" xfId="0" applyNumberFormat="1" applyFont="1" applyFill="1" applyBorder="1" applyAlignment="1" applyProtection="1">
      <alignment horizontal="center" vertical="center"/>
      <protection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139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129" xfId="0" applyNumberFormat="1" applyFont="1" applyFill="1" applyBorder="1" applyAlignment="1">
      <alignment horizontal="center" vertical="center" wrapText="1"/>
    </xf>
    <xf numFmtId="49" fontId="2" fillId="35" borderId="129" xfId="0" applyNumberFormat="1" applyFont="1" applyFill="1" applyBorder="1" applyAlignment="1" applyProtection="1">
      <alignment horizontal="center" vertical="center"/>
      <protection/>
    </xf>
    <xf numFmtId="49" fontId="2" fillId="35" borderId="31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Fill="1" applyBorder="1" applyAlignment="1">
      <alignment horizontal="right" vertical="center" wrapText="1"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52" xfId="0" applyNumberFormat="1" applyFont="1" applyFill="1" applyBorder="1" applyAlignment="1" applyProtection="1">
      <alignment horizontal="center" vertical="center" wrapText="1"/>
      <protection/>
    </xf>
    <xf numFmtId="190" fontId="2" fillId="0" borderId="152" xfId="0" applyNumberFormat="1" applyFont="1" applyFill="1" applyBorder="1" applyAlignment="1" applyProtection="1">
      <alignment horizontal="center" vertical="center"/>
      <protection/>
    </xf>
    <xf numFmtId="190" fontId="2" fillId="0" borderId="135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1" fontId="2" fillId="0" borderId="138" xfId="0" applyNumberFormat="1" applyFont="1" applyFill="1" applyBorder="1" applyAlignment="1" applyProtection="1">
      <alignment horizontal="center" vertical="center"/>
      <protection/>
    </xf>
    <xf numFmtId="191" fontId="2" fillId="0" borderId="38" xfId="0" applyNumberFormat="1" applyFont="1" applyFill="1" applyBorder="1" applyAlignment="1" applyProtection="1">
      <alignment horizontal="center" vertical="center"/>
      <protection/>
    </xf>
    <xf numFmtId="191" fontId="2" fillId="0" borderId="139" xfId="0" applyNumberFormat="1" applyFont="1" applyFill="1" applyBorder="1" applyAlignment="1" applyProtection="1">
      <alignment horizontal="center" vertical="center"/>
      <protection/>
    </xf>
    <xf numFmtId="190" fontId="92" fillId="0" borderId="43" xfId="0" applyNumberFormat="1" applyFont="1" applyFill="1" applyBorder="1" applyAlignment="1" applyProtection="1">
      <alignment vertical="center"/>
      <protection/>
    </xf>
    <xf numFmtId="190" fontId="83" fillId="0" borderId="43" xfId="0" applyNumberFormat="1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horizontal="right" vertical="top"/>
    </xf>
    <xf numFmtId="0" fontId="2" fillId="35" borderId="153" xfId="0" applyFont="1" applyFill="1" applyBorder="1" applyAlignment="1">
      <alignment horizontal="right" vertical="top"/>
    </xf>
    <xf numFmtId="0" fontId="2" fillId="35" borderId="43" xfId="0" applyFont="1" applyFill="1" applyBorder="1" applyAlignment="1">
      <alignment vertical="center" wrapText="1"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/>
      <protection/>
    </xf>
    <xf numFmtId="49" fontId="33" fillId="0" borderId="0" xfId="55" applyNumberFormat="1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6" fillId="0" borderId="0" xfId="55" applyNumberFormat="1" applyFont="1" applyFill="1" applyBorder="1" applyAlignment="1">
      <alignment horizontal="center"/>
      <protection/>
    </xf>
    <xf numFmtId="0" fontId="8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63" xfId="0" applyFont="1" applyBorder="1" applyAlignment="1">
      <alignment horizontal="center" vertical="center" textRotation="90"/>
    </xf>
    <xf numFmtId="0" fontId="20" fillId="0" borderId="57" xfId="0" applyFont="1" applyBorder="1" applyAlignment="1">
      <alignment horizontal="center" vertical="center" textRotation="90"/>
    </xf>
    <xf numFmtId="0" fontId="20" fillId="0" borderId="4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9" fillId="0" borderId="66" xfId="53" applyFont="1" applyBorder="1" applyAlignment="1">
      <alignment horizontal="center" vertical="center" wrapText="1"/>
      <protection/>
    </xf>
    <xf numFmtId="0" fontId="21" fillId="0" borderId="4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28" fillId="0" borderId="133" xfId="53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48" xfId="0" applyFont="1" applyBorder="1" applyAlignment="1">
      <alignment horizontal="center" vertical="center" wrapText="1"/>
    </xf>
    <xf numFmtId="0" fontId="21" fillId="0" borderId="41" xfId="0" applyFont="1" applyBorder="1" applyAlignment="1">
      <alignment wrapText="1"/>
    </xf>
    <xf numFmtId="0" fontId="21" fillId="0" borderId="13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8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35" xfId="0" applyFont="1" applyBorder="1" applyAlignment="1">
      <alignment wrapText="1"/>
    </xf>
    <xf numFmtId="0" fontId="28" fillId="0" borderId="66" xfId="53" applyFont="1" applyBorder="1" applyAlignment="1">
      <alignment horizontal="center" vertical="center" wrapText="1"/>
      <protection/>
    </xf>
    <xf numFmtId="49" fontId="28" fillId="0" borderId="66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5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7" fillId="0" borderId="149" xfId="53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6" fillId="0" borderId="118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49" fontId="6" fillId="0" borderId="61" xfId="53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17" fillId="0" borderId="160" xfId="0" applyFont="1" applyBorder="1" applyAlignment="1">
      <alignment horizontal="center" vertical="center" wrapText="1"/>
    </xf>
    <xf numFmtId="0" fontId="17" fillId="0" borderId="14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162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63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119" xfId="0" applyNumberFormat="1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2" fillId="0" borderId="163" xfId="0" applyNumberFormat="1" applyFont="1" applyBorder="1" applyAlignment="1">
      <alignment horizontal="center" vertical="center" wrapText="1"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7" fillId="0" borderId="75" xfId="0" applyFont="1" applyBorder="1" applyAlignment="1">
      <alignment/>
    </xf>
    <xf numFmtId="0" fontId="17" fillId="0" borderId="154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7" fillId="0" borderId="75" xfId="0" applyFont="1" applyBorder="1" applyAlignment="1">
      <alignment horizontal="center"/>
    </xf>
    <xf numFmtId="0" fontId="17" fillId="0" borderId="154" xfId="0" applyFont="1" applyBorder="1" applyAlignment="1">
      <alignment horizontal="center"/>
    </xf>
    <xf numFmtId="0" fontId="7" fillId="0" borderId="1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65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9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199" fontId="2" fillId="35" borderId="53" xfId="0" applyNumberFormat="1" applyFont="1" applyFill="1" applyBorder="1" applyAlignment="1" applyProtection="1">
      <alignment horizontal="center" vertical="center"/>
      <protection/>
    </xf>
    <xf numFmtId="199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67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>
      <alignment horizontal="right" vertical="center" wrapText="1"/>
    </xf>
    <xf numFmtId="0" fontId="7" fillId="35" borderId="30" xfId="0" applyFont="1" applyFill="1" applyBorder="1" applyAlignment="1">
      <alignment horizontal="right" vertical="center" wrapText="1"/>
    </xf>
    <xf numFmtId="0" fontId="7" fillId="35" borderId="43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54" xfId="0" applyNumberFormat="1" applyFont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/>
    </xf>
    <xf numFmtId="49" fontId="7" fillId="35" borderId="30" xfId="0" applyNumberFormat="1" applyFont="1" applyFill="1" applyBorder="1" applyAlignment="1">
      <alignment horizontal="center" vertical="center"/>
    </xf>
    <xf numFmtId="49" fontId="7" fillId="35" borderId="15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45" xfId="0" applyNumberFormat="1" applyFon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5" borderId="154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54" xfId="0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right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5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54" xfId="0" applyNumberFormat="1" applyFont="1" applyFill="1" applyBorder="1" applyAlignment="1" applyProtection="1">
      <alignment horizontal="center" vertical="center"/>
      <protection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19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190" fontId="2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154" xfId="0" applyNumberFormat="1" applyFont="1" applyFill="1" applyBorder="1" applyAlignment="1" applyProtection="1">
      <alignment horizontal="center" vertical="center"/>
      <protection/>
    </xf>
    <xf numFmtId="190" fontId="2" fillId="0" borderId="148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 applyProtection="1">
      <alignment horizontal="center"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67" xfId="0" applyNumberFormat="1" applyFont="1" applyBorder="1" applyAlignment="1">
      <alignment horizontal="center" vertical="center" wrapText="1"/>
    </xf>
    <xf numFmtId="49" fontId="2" fillId="0" borderId="128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49" fontId="2" fillId="35" borderId="65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2" fillId="35" borderId="16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15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98" fontId="2" fillId="35" borderId="75" xfId="0" applyNumberFormat="1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54" xfId="0" applyFont="1" applyFill="1" applyBorder="1" applyAlignment="1">
      <alignment horizontal="center" vertical="center" wrapText="1"/>
    </xf>
    <xf numFmtId="0" fontId="2" fillId="35" borderId="113" xfId="0" applyNumberFormat="1" applyFont="1" applyFill="1" applyBorder="1" applyAlignment="1" applyProtection="1">
      <alignment horizontal="right" vertical="center"/>
      <protection/>
    </xf>
    <xf numFmtId="0" fontId="2" fillId="35" borderId="23" xfId="0" applyNumberFormat="1" applyFont="1" applyFill="1" applyBorder="1" applyAlignment="1" applyProtection="1">
      <alignment horizontal="right" vertical="center"/>
      <protection/>
    </xf>
    <xf numFmtId="0" fontId="2" fillId="35" borderId="33" xfId="0" applyNumberFormat="1" applyFont="1" applyFill="1" applyBorder="1" applyAlignment="1" applyProtection="1">
      <alignment horizontal="right" vertical="center"/>
      <protection/>
    </xf>
    <xf numFmtId="190" fontId="2" fillId="35" borderId="75" xfId="0" applyNumberFormat="1" applyFont="1" applyFill="1" applyBorder="1" applyAlignment="1" applyProtection="1">
      <alignment horizontal="center" vertical="center"/>
      <protection/>
    </xf>
    <xf numFmtId="190" fontId="2" fillId="35" borderId="30" xfId="0" applyNumberFormat="1" applyFont="1" applyFill="1" applyBorder="1" applyAlignment="1" applyProtection="1">
      <alignment horizontal="center" vertical="center"/>
      <protection/>
    </xf>
    <xf numFmtId="190" fontId="2" fillId="35" borderId="154" xfId="0" applyNumberFormat="1" applyFont="1" applyFill="1" applyBorder="1" applyAlignment="1" applyProtection="1">
      <alignment horizontal="center" vertical="center"/>
      <protection/>
    </xf>
    <xf numFmtId="0" fontId="2" fillId="35" borderId="55" xfId="0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2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77" xfId="0" applyFont="1" applyFill="1" applyBorder="1" applyAlignment="1" applyProtection="1">
      <alignment horizontal="center" vertical="center"/>
      <protection/>
    </xf>
    <xf numFmtId="190" fontId="2" fillId="35" borderId="24" xfId="0" applyNumberFormat="1" applyFont="1" applyFill="1" applyBorder="1" applyAlignment="1" applyProtection="1">
      <alignment horizontal="center" vertical="center"/>
      <protection/>
    </xf>
    <xf numFmtId="190" fontId="2" fillId="35" borderId="77" xfId="0" applyNumberFormat="1" applyFont="1" applyFill="1" applyBorder="1" applyAlignment="1" applyProtection="1">
      <alignment horizontal="center" vertical="center"/>
      <protection/>
    </xf>
    <xf numFmtId="0" fontId="2" fillId="35" borderId="55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2" xfId="0" applyNumberFormat="1" applyFont="1" applyFill="1" applyBorder="1" applyAlignment="1" applyProtection="1">
      <alignment horizontal="right" vertical="center"/>
      <protection/>
    </xf>
    <xf numFmtId="0" fontId="2" fillId="35" borderId="60" xfId="0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 applyProtection="1">
      <alignment horizontal="center" vertical="center"/>
      <protection/>
    </xf>
    <xf numFmtId="190" fontId="2" fillId="35" borderId="60" xfId="0" applyNumberFormat="1" applyFont="1" applyFill="1" applyBorder="1" applyAlignment="1" applyProtection="1">
      <alignment horizontal="center" vertical="center"/>
      <protection/>
    </xf>
    <xf numFmtId="190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77" xfId="0" applyNumberFormat="1" applyFill="1" applyBorder="1" applyAlignment="1">
      <alignment horizontal="center" vertical="center"/>
    </xf>
    <xf numFmtId="49" fontId="0" fillId="0" borderId="77" xfId="0" applyNumberFormat="1" applyFill="1" applyBorder="1" applyAlignment="1">
      <alignment horizontal="center" vertical="center" wrapText="1"/>
    </xf>
    <xf numFmtId="0" fontId="2" fillId="35" borderId="137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49" xfId="0" applyFont="1" applyFill="1" applyBorder="1" applyAlignment="1">
      <alignment horizontal="right" vertical="center"/>
    </xf>
    <xf numFmtId="49" fontId="7" fillId="35" borderId="59" xfId="0" applyNumberFormat="1" applyFont="1" applyFill="1" applyBorder="1" applyAlignment="1">
      <alignment horizontal="center" vertical="center" wrapText="1"/>
    </xf>
    <xf numFmtId="49" fontId="7" fillId="35" borderId="127" xfId="0" applyNumberFormat="1" applyFont="1" applyFill="1" applyBorder="1" applyAlignment="1">
      <alignment horizontal="center" vertical="center" wrapText="1"/>
    </xf>
    <xf numFmtId="49" fontId="7" fillId="35" borderId="145" xfId="0" applyNumberFormat="1" applyFont="1" applyFill="1" applyBorder="1" applyAlignment="1">
      <alignment horizontal="center" vertical="center" wrapText="1"/>
    </xf>
    <xf numFmtId="49" fontId="7" fillId="35" borderId="59" xfId="0" applyNumberFormat="1" applyFont="1" applyFill="1" applyBorder="1" applyAlignment="1" applyProtection="1">
      <alignment horizontal="center" vertical="center"/>
      <protection/>
    </xf>
    <xf numFmtId="49" fontId="7" fillId="35" borderId="127" xfId="0" applyNumberFormat="1" applyFont="1" applyFill="1" applyBorder="1" applyAlignment="1" applyProtection="1">
      <alignment horizontal="center" vertical="center"/>
      <protection/>
    </xf>
    <xf numFmtId="49" fontId="7" fillId="35" borderId="145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49" fontId="99" fillId="0" borderId="77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0" fillId="0" borderId="145" xfId="0" applyNumberForma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2" fillId="35" borderId="149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168" xfId="0" applyNumberFormat="1" applyFont="1" applyFill="1" applyBorder="1" applyAlignment="1">
      <alignment horizontal="center" vertical="center" wrapText="1"/>
    </xf>
    <xf numFmtId="199" fontId="2" fillId="35" borderId="23" xfId="0" applyNumberFormat="1" applyFont="1" applyFill="1" applyBorder="1" applyAlignment="1" applyProtection="1">
      <alignment horizontal="center" vertical="center"/>
      <protection/>
    </xf>
    <xf numFmtId="199" fontId="2" fillId="35" borderId="6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35" borderId="149" xfId="0" applyNumberFormat="1" applyFont="1" applyFill="1" applyBorder="1" applyAlignment="1" applyProtection="1">
      <alignment horizontal="center" vertical="center"/>
      <protection/>
    </xf>
    <xf numFmtId="49" fontId="2" fillId="35" borderId="168" xfId="0" applyNumberFormat="1" applyFont="1" applyFill="1" applyBorder="1" applyAlignment="1" applyProtection="1">
      <alignment horizontal="center" vertical="center"/>
      <protection/>
    </xf>
    <xf numFmtId="0" fontId="99" fillId="0" borderId="77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0" fillId="0" borderId="154" xfId="0" applyFont="1" applyFill="1" applyBorder="1" applyAlignment="1">
      <alignment vertical="center"/>
    </xf>
    <xf numFmtId="49" fontId="7" fillId="0" borderId="149" xfId="0" applyNumberFormat="1" applyFont="1" applyFill="1" applyBorder="1" applyAlignment="1" applyProtection="1">
      <alignment horizontal="center" vertical="center"/>
      <protection/>
    </xf>
    <xf numFmtId="0" fontId="0" fillId="0" borderId="16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190" fontId="6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53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113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154" xfId="0" applyFont="1" applyFill="1" applyBorder="1" applyAlignment="1">
      <alignment vertical="center" wrapText="1"/>
    </xf>
    <xf numFmtId="190" fontId="2" fillId="0" borderId="138" xfId="0" applyNumberFormat="1" applyFont="1" applyFill="1" applyBorder="1" applyAlignment="1" applyProtection="1">
      <alignment horizontal="center" vertical="center"/>
      <protection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90" fontId="2" fillId="0" borderId="139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77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190" fontId="2" fillId="0" borderId="66" xfId="0" applyNumberFormat="1" applyFont="1" applyFill="1" applyBorder="1" applyAlignment="1" applyProtection="1">
      <alignment horizontal="center" vertical="center" wrapText="1"/>
      <protection/>
    </xf>
    <xf numFmtId="19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90" fontId="2" fillId="0" borderId="61" xfId="0" applyNumberFormat="1" applyFont="1" applyFill="1" applyBorder="1" applyAlignment="1" applyProtection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center" vertical="center" textRotation="90"/>
      <protection/>
    </xf>
    <xf numFmtId="0" fontId="2" fillId="0" borderId="57" xfId="0" applyNumberFormat="1" applyFont="1" applyFill="1" applyBorder="1" applyAlignment="1" applyProtection="1">
      <alignment horizontal="center" vertical="center" textRotation="90"/>
      <protection/>
    </xf>
    <xf numFmtId="0" fontId="2" fillId="0" borderId="94" xfId="0" applyNumberFormat="1" applyFont="1" applyFill="1" applyBorder="1" applyAlignment="1" applyProtection="1">
      <alignment horizontal="center" vertical="center" textRotation="90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190" fontId="2" fillId="0" borderId="44" xfId="0" applyNumberFormat="1" applyFont="1" applyFill="1" applyBorder="1" applyAlignment="1" applyProtection="1">
      <alignment horizontal="center" vertical="center"/>
      <protection/>
    </xf>
    <xf numFmtId="191" fontId="2" fillId="0" borderId="35" xfId="0" applyNumberFormat="1" applyFont="1" applyFill="1" applyBorder="1" applyAlignment="1" applyProtection="1">
      <alignment horizontal="center" vertical="center"/>
      <protection/>
    </xf>
    <xf numFmtId="191" fontId="2" fillId="0" borderId="154" xfId="0" applyNumberFormat="1" applyFont="1" applyFill="1" applyBorder="1" applyAlignment="1" applyProtection="1">
      <alignment horizontal="center" vertical="center"/>
      <protection/>
    </xf>
    <xf numFmtId="191" fontId="2" fillId="0" borderId="148" xfId="0" applyNumberFormat="1" applyFont="1" applyFill="1" applyBorder="1" applyAlignment="1" applyProtection="1">
      <alignment horizontal="center" vertical="center"/>
      <protection/>
    </xf>
    <xf numFmtId="191" fontId="2" fillId="0" borderId="44" xfId="0" applyNumberFormat="1" applyFont="1" applyFill="1" applyBorder="1" applyAlignment="1" applyProtection="1">
      <alignment horizontal="center" vertical="center"/>
      <protection/>
    </xf>
    <xf numFmtId="191" fontId="10" fillId="0" borderId="75" xfId="0" applyNumberFormat="1" applyFont="1" applyFill="1" applyBorder="1" applyAlignment="1" applyProtection="1">
      <alignment horizontal="center" vertical="center"/>
      <protection/>
    </xf>
    <xf numFmtId="191" fontId="10" fillId="0" borderId="30" xfId="0" applyNumberFormat="1" applyFont="1" applyFill="1" applyBorder="1" applyAlignment="1" applyProtection="1">
      <alignment horizontal="center" vertical="center"/>
      <protection/>
    </xf>
    <xf numFmtId="190" fontId="8" fillId="0" borderId="66" xfId="0" applyNumberFormat="1" applyFont="1" applyFill="1" applyBorder="1" applyAlignment="1" applyProtection="1">
      <alignment horizontal="center" vertical="center" wrapText="1"/>
      <protection/>
    </xf>
    <xf numFmtId="19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139" xfId="0" applyFont="1" applyFill="1" applyBorder="1" applyAlignment="1">
      <alignment horizontal="center" vertical="center" textRotation="90" wrapText="1"/>
    </xf>
    <xf numFmtId="190" fontId="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9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5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0" fontId="2" fillId="0" borderId="62" xfId="0" applyNumberFormat="1" applyFont="1" applyFill="1" applyBorder="1" applyAlignment="1" applyProtection="1">
      <alignment horizontal="center" vertical="center" wrapText="1"/>
      <protection/>
    </xf>
    <xf numFmtId="190" fontId="2" fillId="0" borderId="53" xfId="0" applyNumberFormat="1" applyFont="1" applyFill="1" applyBorder="1" applyAlignment="1" applyProtection="1">
      <alignment horizontal="center" vertical="center" wrapText="1"/>
      <protection/>
    </xf>
    <xf numFmtId="19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77" xfId="0" applyFont="1" applyFill="1" applyBorder="1" applyAlignment="1">
      <alignment horizontal="center" wrapText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Alignment="1">
      <alignment horizontal="left"/>
    </xf>
    <xf numFmtId="19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0" xfId="0" applyFont="1" applyFill="1" applyBorder="1" applyAlignment="1">
      <alignment horizontal="center" vertical="center" wrapText="1"/>
    </xf>
    <xf numFmtId="200" fontId="2" fillId="0" borderId="35" xfId="0" applyNumberFormat="1" applyFont="1" applyFill="1" applyBorder="1" applyAlignment="1" applyProtection="1">
      <alignment horizontal="center" vertical="center"/>
      <protection/>
    </xf>
    <xf numFmtId="200" fontId="2" fillId="0" borderId="154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78" xfId="0" applyNumberFormat="1" applyFont="1" applyFill="1" applyBorder="1" applyAlignment="1" applyProtection="1">
      <alignment horizontal="center" vertical="center"/>
      <protection/>
    </xf>
    <xf numFmtId="190" fontId="2" fillId="0" borderId="63" xfId="0" applyNumberFormat="1" applyFont="1" applyFill="1" applyBorder="1" applyAlignment="1" applyProtection="1">
      <alignment horizontal="center" vertical="center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94" xfId="0" applyNumberFormat="1" applyFont="1" applyFill="1" applyBorder="1" applyAlignment="1" applyProtection="1">
      <alignment horizontal="center" vertical="center" wrapText="1"/>
      <protection/>
    </xf>
    <xf numFmtId="191" fontId="6" fillId="0" borderId="61" xfId="0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154" xfId="0" applyFont="1" applyFill="1" applyBorder="1" applyAlignment="1">
      <alignment horizontal="center" vertical="center"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190" fontId="2" fillId="0" borderId="145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0" fontId="2" fillId="0" borderId="7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70" xfId="0" applyNumberFormat="1" applyFont="1" applyFill="1" applyBorder="1" applyAlignment="1" applyProtection="1">
      <alignment horizontal="center" vertical="center"/>
      <protection/>
    </xf>
    <xf numFmtId="0" fontId="10" fillId="0" borderId="171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 applyProtection="1">
      <alignment horizontal="center" vertical="center"/>
      <protection/>
    </xf>
    <xf numFmtId="190" fontId="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49" fontId="7" fillId="0" borderId="133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133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53" xfId="0" applyFont="1" applyFill="1" applyBorder="1" applyAlignment="1">
      <alignment horizontal="right" vertical="center" wrapText="1"/>
    </xf>
    <xf numFmtId="0" fontId="0" fillId="0" borderId="148" xfId="0" applyFont="1" applyFill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49" fontId="2" fillId="35" borderId="35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" fillId="35" borderId="154" xfId="0" applyNumberFormat="1" applyFont="1" applyFill="1" applyBorder="1" applyAlignment="1">
      <alignment horizontal="center" vertical="center" wrapText="1"/>
    </xf>
    <xf numFmtId="199" fontId="2" fillId="35" borderId="35" xfId="0" applyNumberFormat="1" applyFont="1" applyFill="1" applyBorder="1" applyAlignment="1" applyProtection="1">
      <alignment horizontal="center" vertical="center"/>
      <protection/>
    </xf>
    <xf numFmtId="199" fontId="2" fillId="35" borderId="1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190" fontId="2" fillId="0" borderId="75" xfId="0" applyNumberFormat="1" applyFont="1" applyFill="1" applyBorder="1" applyAlignment="1" applyProtection="1">
      <alignment horizontal="center" vertical="center"/>
      <protection/>
    </xf>
    <xf numFmtId="19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198" fontId="2" fillId="0" borderId="7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198" fontId="2" fillId="0" borderId="59" xfId="0" applyNumberFormat="1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13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horizontal="right" vertical="center"/>
      <protection/>
    </xf>
    <xf numFmtId="199" fontId="2" fillId="0" borderId="30" xfId="0" applyNumberFormat="1" applyFont="1" applyFill="1" applyBorder="1" applyAlignment="1" applyProtection="1">
      <alignment horizontal="center" vertical="center"/>
      <protection/>
    </xf>
    <xf numFmtId="194" fontId="2" fillId="0" borderId="75" xfId="0" applyNumberFormat="1" applyFont="1" applyFill="1" applyBorder="1" applyAlignment="1" applyProtection="1">
      <alignment horizontal="center" vertical="center"/>
      <protection/>
    </xf>
    <xf numFmtId="194" fontId="2" fillId="0" borderId="30" xfId="0" applyNumberFormat="1" applyFont="1" applyFill="1" applyBorder="1" applyAlignment="1" applyProtection="1">
      <alignment horizontal="center" vertical="center"/>
      <protection/>
    </xf>
    <xf numFmtId="194" fontId="2" fillId="0" borderId="154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 wrapText="1"/>
    </xf>
    <xf numFmtId="199" fontId="2" fillId="0" borderId="128" xfId="0" applyNumberFormat="1" applyFont="1" applyFill="1" applyBorder="1" applyAlignment="1" applyProtection="1">
      <alignment horizontal="center" vertical="center"/>
      <protection/>
    </xf>
    <xf numFmtId="194" fontId="2" fillId="35" borderId="75" xfId="0" applyNumberFormat="1" applyFont="1" applyFill="1" applyBorder="1" applyAlignment="1" applyProtection="1">
      <alignment horizontal="center" vertical="center"/>
      <protection/>
    </xf>
    <xf numFmtId="194" fontId="2" fillId="35" borderId="30" xfId="0" applyNumberFormat="1" applyFont="1" applyFill="1" applyBorder="1" applyAlignment="1" applyProtection="1">
      <alignment horizontal="center" vertical="center"/>
      <protection/>
    </xf>
    <xf numFmtId="194" fontId="2" fillId="35" borderId="154" xfId="0" applyNumberFormat="1" applyFont="1" applyFill="1" applyBorder="1" applyAlignment="1" applyProtection="1">
      <alignment horizontal="center" vertical="center"/>
      <protection/>
    </xf>
    <xf numFmtId="198" fontId="2" fillId="35" borderId="149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49" fontId="0" fillId="36" borderId="77" xfId="0" applyNumberForma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6" borderId="77" xfId="0" applyNumberFormat="1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/>
    </xf>
    <xf numFmtId="49" fontId="2" fillId="36" borderId="39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77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90" fontId="2" fillId="0" borderId="5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" fillId="0" borderId="58" xfId="0" applyNumberFormat="1" applyFont="1" applyFill="1" applyBorder="1" applyAlignment="1" applyProtection="1">
      <alignment horizontal="center" vertical="center" textRotation="90"/>
      <protection/>
    </xf>
    <xf numFmtId="19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21" xfId="0" applyFont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center" vertical="center" wrapText="1"/>
    </xf>
    <xf numFmtId="199" fontId="2" fillId="35" borderId="31" xfId="0" applyNumberFormat="1" applyFont="1" applyFill="1" applyBorder="1" applyAlignment="1" applyProtection="1">
      <alignment horizontal="center" vertical="center"/>
      <protection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172" xfId="0" applyNumberFormat="1" applyFont="1" applyFill="1" applyBorder="1" applyAlignment="1" applyProtection="1">
      <alignment horizontal="center" vertical="center"/>
      <protection/>
    </xf>
    <xf numFmtId="0" fontId="7" fillId="0" borderId="173" xfId="0" applyNumberFormat="1" applyFont="1" applyFill="1" applyBorder="1" applyAlignment="1" applyProtection="1">
      <alignment horizontal="center" vertical="center"/>
      <protection/>
    </xf>
    <xf numFmtId="0" fontId="26" fillId="0" borderId="3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99" fontId="2" fillId="0" borderId="35" xfId="0" applyNumberFormat="1" applyFont="1" applyFill="1" applyBorder="1" applyAlignment="1" applyProtection="1">
      <alignment horizontal="center" vertical="center"/>
      <protection/>
    </xf>
    <xf numFmtId="199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90" fontId="2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35" borderId="129" xfId="0" applyNumberFormat="1" applyFont="1" applyFill="1" applyBorder="1" applyAlignment="1">
      <alignment horizontal="center" vertical="center" wrapText="1"/>
    </xf>
    <xf numFmtId="49" fontId="2" fillId="35" borderId="65" xfId="0" applyNumberFormat="1" applyFont="1" applyFill="1" applyBorder="1" applyAlignment="1" applyProtection="1">
      <alignment horizontal="center" vertical="center"/>
      <protection/>
    </xf>
    <xf numFmtId="49" fontId="2" fillId="35" borderId="129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31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3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87" fillId="35" borderId="24" xfId="0" applyNumberFormat="1" applyFont="1" applyFill="1" applyBorder="1" applyAlignment="1" applyProtection="1">
      <alignment horizontal="center" vertical="center"/>
      <protection/>
    </xf>
    <xf numFmtId="49" fontId="87" fillId="35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90" fillId="35" borderId="24" xfId="0" applyNumberFormat="1" applyFont="1" applyFill="1" applyBorder="1" applyAlignment="1">
      <alignment horizontal="center" vertical="center"/>
    </xf>
    <xf numFmtId="49" fontId="90" fillId="35" borderId="21" xfId="0" applyNumberFormat="1" applyFont="1" applyFill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0" fillId="35" borderId="27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>
      <alignment horizontal="center" vertical="center" wrapText="1"/>
    </xf>
    <xf numFmtId="0" fontId="7" fillId="35" borderId="149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84" fillId="0" borderId="35" xfId="0" applyNumberFormat="1" applyFont="1" applyFill="1" applyBorder="1" applyAlignment="1">
      <alignment horizontal="center" vertical="center" wrapText="1"/>
    </xf>
    <xf numFmtId="49" fontId="84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24" xfId="0" applyNumberFormat="1" applyFont="1" applyBorder="1" applyAlignment="1">
      <alignment horizontal="center" vertical="center"/>
    </xf>
    <xf numFmtId="0" fontId="8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0" fontId="14" fillId="34" borderId="24" xfId="0" applyNumberFormat="1" applyFont="1" applyFill="1" applyBorder="1" applyAlignment="1" applyProtection="1">
      <alignment horizontal="center" vertical="center"/>
      <protection/>
    </xf>
    <xf numFmtId="190" fontId="14" fillId="34" borderId="21" xfId="0" applyNumberFormat="1" applyFont="1" applyFill="1" applyBorder="1" applyAlignment="1" applyProtection="1">
      <alignment horizontal="center" vertical="center"/>
      <protection/>
    </xf>
    <xf numFmtId="49" fontId="87" fillId="0" borderId="24" xfId="0" applyNumberFormat="1" applyFont="1" applyFill="1" applyBorder="1" applyAlignment="1">
      <alignment horizontal="center" vertical="center" wrapText="1"/>
    </xf>
    <xf numFmtId="49" fontId="87" fillId="0" borderId="21" xfId="0" applyNumberFormat="1" applyFont="1" applyFill="1" applyBorder="1" applyAlignment="1">
      <alignment horizontal="center" vertical="center" wrapText="1"/>
    </xf>
    <xf numFmtId="190" fontId="87" fillId="0" borderId="24" xfId="0" applyNumberFormat="1" applyFont="1" applyFill="1" applyBorder="1" applyAlignment="1" applyProtection="1">
      <alignment horizontal="center" vertical="center"/>
      <protection/>
    </xf>
    <xf numFmtId="190" fontId="87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49" fontId="14" fillId="0" borderId="62" xfId="0" applyNumberFormat="1" applyFont="1" applyFill="1" applyBorder="1" applyAlignment="1" applyProtection="1">
      <alignment horizontal="center" vertical="center"/>
      <protection/>
    </xf>
    <xf numFmtId="0" fontId="24" fillId="0" borderId="1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35" xfId="0" applyFont="1" applyFill="1" applyBorder="1" applyAlignment="1">
      <alignment horizontal="center" vertical="center" wrapText="1"/>
    </xf>
    <xf numFmtId="1" fontId="24" fillId="0" borderId="148" xfId="0" applyNumberFormat="1" applyFont="1" applyFill="1" applyBorder="1" applyAlignment="1">
      <alignment horizontal="center" vertical="center" wrapText="1"/>
    </xf>
    <xf numFmtId="1" fontId="24" fillId="0" borderId="135" xfId="0" applyNumberFormat="1" applyFont="1" applyFill="1" applyBorder="1" applyAlignment="1">
      <alignment horizontal="center" vertical="center" wrapText="1"/>
    </xf>
    <xf numFmtId="0" fontId="90" fillId="0" borderId="148" xfId="0" applyFont="1" applyFill="1" applyBorder="1" applyAlignment="1">
      <alignment horizontal="center" vertical="center" wrapText="1"/>
    </xf>
    <xf numFmtId="0" fontId="90" fillId="0" borderId="135" xfId="0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 applyProtection="1">
      <alignment horizontal="center" vertical="center"/>
      <protection/>
    </xf>
    <xf numFmtId="190" fontId="8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70" xfId="0" applyNumberFormat="1" applyFont="1" applyFill="1" applyBorder="1" applyAlignment="1" applyProtection="1">
      <alignment horizontal="center" vertical="center"/>
      <protection/>
    </xf>
    <xf numFmtId="0" fontId="22" fillId="0" borderId="174" xfId="0" applyNumberFormat="1" applyFont="1" applyFill="1" applyBorder="1" applyAlignment="1" applyProtection="1">
      <alignment horizontal="center" vertical="center"/>
      <protection/>
    </xf>
    <xf numFmtId="49" fontId="85" fillId="0" borderId="24" xfId="0" applyNumberFormat="1" applyFont="1" applyFill="1" applyBorder="1" applyAlignment="1">
      <alignment horizontal="center" vertical="center" wrapText="1"/>
    </xf>
    <xf numFmtId="49" fontId="85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190" fontId="14" fillId="0" borderId="24" xfId="0" applyNumberFormat="1" applyFont="1" applyFill="1" applyBorder="1" applyAlignment="1" applyProtection="1">
      <alignment horizontal="center" vertical="center"/>
      <protection/>
    </xf>
    <xf numFmtId="190" fontId="14" fillId="0" borderId="21" xfId="0" applyNumberFormat="1" applyFont="1" applyFill="1" applyBorder="1" applyAlignment="1" applyProtection="1">
      <alignment horizontal="center" vertical="center"/>
      <protection/>
    </xf>
    <xf numFmtId="190" fontId="14" fillId="0" borderId="60" xfId="0" applyNumberFormat="1" applyFont="1" applyFill="1" applyBorder="1" applyAlignment="1" applyProtection="1">
      <alignment horizontal="center" vertical="center"/>
      <protection/>
    </xf>
    <xf numFmtId="190" fontId="14" fillId="0" borderId="40" xfId="0" applyNumberFormat="1" applyFont="1" applyFill="1" applyBorder="1" applyAlignment="1" applyProtection="1">
      <alignment horizontal="center" vertical="center"/>
      <protection/>
    </xf>
    <xf numFmtId="190" fontId="85" fillId="0" borderId="24" xfId="0" applyNumberFormat="1" applyFont="1" applyFill="1" applyBorder="1" applyAlignment="1" applyProtection="1">
      <alignment horizontal="center" vertical="center"/>
      <protection/>
    </xf>
    <xf numFmtId="190" fontId="8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85" fillId="0" borderId="60" xfId="0" applyNumberFormat="1" applyFont="1" applyFill="1" applyBorder="1" applyAlignment="1">
      <alignment horizontal="center" vertical="center"/>
    </xf>
    <xf numFmtId="49" fontId="85" fillId="0" borderId="40" xfId="0" applyNumberFormat="1" applyFont="1" applyFill="1" applyBorder="1" applyAlignment="1">
      <alignment horizontal="center" vertical="center"/>
    </xf>
    <xf numFmtId="190" fontId="85" fillId="0" borderId="60" xfId="0" applyNumberFormat="1" applyFont="1" applyFill="1" applyBorder="1" applyAlignment="1" applyProtection="1">
      <alignment horizontal="center" vertical="center"/>
      <protection/>
    </xf>
    <xf numFmtId="190" fontId="85" fillId="0" borderId="40" xfId="0" applyNumberFormat="1" applyFont="1" applyFill="1" applyBorder="1" applyAlignment="1" applyProtection="1">
      <alignment horizontal="center" vertical="center"/>
      <protection/>
    </xf>
    <xf numFmtId="49" fontId="85" fillId="35" borderId="24" xfId="0" applyNumberFormat="1" applyFont="1" applyFill="1" applyBorder="1" applyAlignment="1">
      <alignment horizontal="center" vertical="center" wrapText="1"/>
    </xf>
    <xf numFmtId="49" fontId="85" fillId="35" borderId="21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190" fontId="14" fillId="0" borderId="59" xfId="0" applyNumberFormat="1" applyFont="1" applyFill="1" applyBorder="1" applyAlignment="1" applyProtection="1">
      <alignment horizontal="center" vertical="center"/>
      <protection/>
    </xf>
    <xf numFmtId="190" fontId="14" fillId="0" borderId="62" xfId="0" applyNumberFormat="1" applyFont="1" applyFill="1" applyBorder="1" applyAlignment="1" applyProtection="1">
      <alignment horizontal="center" vertical="center"/>
      <protection/>
    </xf>
    <xf numFmtId="49" fontId="85" fillId="0" borderId="24" xfId="0" applyNumberFormat="1" applyFont="1" applyBorder="1" applyAlignment="1">
      <alignment horizontal="center" vertical="center" wrapText="1"/>
    </xf>
    <xf numFmtId="49" fontId="85" fillId="0" borderId="21" xfId="0" applyNumberFormat="1" applyFont="1" applyBorder="1" applyAlignment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191" fontId="1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91" fontId="2" fillId="0" borderId="65" xfId="0" applyNumberFormat="1" applyFont="1" applyFill="1" applyBorder="1" applyAlignment="1" applyProtection="1">
      <alignment horizontal="center" vertical="center"/>
      <protection/>
    </xf>
    <xf numFmtId="191" fontId="2" fillId="0" borderId="129" xfId="0" applyNumberFormat="1" applyFont="1" applyFill="1" applyBorder="1" applyAlignment="1" applyProtection="1">
      <alignment horizontal="center" vertical="center"/>
      <protection/>
    </xf>
    <xf numFmtId="190" fontId="8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9" fillId="0" borderId="16" xfId="0" applyFont="1" applyFill="1" applyBorder="1" applyAlignment="1">
      <alignment horizontal="center" vertical="center" textRotation="90" wrapText="1"/>
    </xf>
    <xf numFmtId="0" fontId="99" fillId="0" borderId="38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191" fontId="6" fillId="0" borderId="149" xfId="0" applyNumberFormat="1" applyFont="1" applyFill="1" applyBorder="1" applyAlignment="1" applyProtection="1">
      <alignment horizontal="center" vertical="center"/>
      <protection/>
    </xf>
    <xf numFmtId="191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90" fontId="83" fillId="0" borderId="24" xfId="0" applyNumberFormat="1" applyFont="1" applyFill="1" applyBorder="1" applyAlignment="1" applyProtection="1">
      <alignment horizontal="center" wrapText="1"/>
      <protection/>
    </xf>
    <xf numFmtId="0" fontId="99" fillId="0" borderId="21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0" fontId="8" fillId="0" borderId="26" xfId="0" applyNumberFormat="1" applyFont="1" applyFill="1" applyBorder="1" applyAlignment="1" applyProtection="1">
      <alignment horizontal="center" vertical="center" wrapText="1"/>
      <protection/>
    </xf>
    <xf numFmtId="19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 wrapText="1"/>
      <protection/>
    </xf>
    <xf numFmtId="19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8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90" fontId="85" fillId="0" borderId="10" xfId="0" applyNumberFormat="1" applyFont="1" applyFill="1" applyBorder="1" applyAlignment="1" applyProtection="1">
      <alignment horizontal="center" vertical="center"/>
      <protection/>
    </xf>
    <xf numFmtId="49" fontId="90" fillId="35" borderId="59" xfId="0" applyNumberFormat="1" applyFont="1" applyFill="1" applyBorder="1" applyAlignment="1">
      <alignment horizontal="center" vertical="center" wrapText="1"/>
    </xf>
    <xf numFmtId="49" fontId="90" fillId="35" borderId="62" xfId="0" applyNumberFormat="1" applyFont="1" applyFill="1" applyBorder="1" applyAlignment="1">
      <alignment horizontal="center" vertical="center" wrapText="1"/>
    </xf>
    <xf numFmtId="49" fontId="90" fillId="35" borderId="59" xfId="0" applyNumberFormat="1" applyFont="1" applyFill="1" applyBorder="1" applyAlignment="1" applyProtection="1">
      <alignment horizontal="center" vertical="center"/>
      <protection/>
    </xf>
    <xf numFmtId="49" fontId="90" fillId="35" borderId="62" xfId="0" applyNumberFormat="1" applyFont="1" applyFill="1" applyBorder="1" applyAlignment="1" applyProtection="1">
      <alignment horizontal="center" vertical="center"/>
      <protection/>
    </xf>
    <xf numFmtId="49" fontId="90" fillId="35" borderId="35" xfId="0" applyNumberFormat="1" applyFont="1" applyFill="1" applyBorder="1" applyAlignment="1">
      <alignment horizontal="center" vertical="center" wrapText="1"/>
    </xf>
    <xf numFmtId="49" fontId="90" fillId="35" borderId="31" xfId="0" applyNumberFormat="1" applyFont="1" applyFill="1" applyBorder="1" applyAlignment="1">
      <alignment horizontal="center" vertical="center" wrapText="1"/>
    </xf>
    <xf numFmtId="49" fontId="90" fillId="0" borderId="35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90" fillId="0" borderId="35" xfId="0" applyNumberFormat="1" applyFont="1" applyFill="1" applyBorder="1" applyAlignment="1" applyProtection="1">
      <alignment horizontal="center" vertical="center"/>
      <protection/>
    </xf>
    <xf numFmtId="49" fontId="90" fillId="0" borderId="3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_TM_11_12_бакалав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9.00390625" defaultRowHeight="12.75"/>
  <cols>
    <col min="1" max="1" width="27.00390625" style="771" customWidth="1"/>
    <col min="2" max="2" width="6.25390625" style="771" customWidth="1"/>
    <col min="3" max="8" width="6.25390625" style="774" customWidth="1"/>
    <col min="9" max="9" width="2.375" style="771" customWidth="1"/>
    <col min="10" max="10" width="2.625" style="771" customWidth="1"/>
    <col min="11" max="11" width="14.00390625" style="771" customWidth="1"/>
    <col min="12" max="12" width="6.25390625" style="771" customWidth="1"/>
    <col min="13" max="13" width="7.375" style="774" customWidth="1"/>
    <col min="14" max="15" width="9.125" style="774" customWidth="1"/>
    <col min="16" max="16" width="2.875" style="771" customWidth="1"/>
    <col min="17" max="17" width="1.625" style="771" customWidth="1"/>
    <col min="18" max="18" width="9.625" style="771" customWidth="1"/>
    <col min="19" max="19" width="8.25390625" style="773" customWidth="1"/>
    <col min="20" max="20" width="4.75390625" style="771" customWidth="1"/>
    <col min="21" max="22" width="5.125" style="772" bestFit="1" customWidth="1"/>
    <col min="23" max="24" width="4.00390625" style="772" bestFit="1" customWidth="1"/>
    <col min="25" max="16384" width="9.125" style="771" customWidth="1"/>
  </cols>
  <sheetData>
    <row r="2" spans="1:15" ht="15">
      <c r="A2" s="775" t="s">
        <v>399</v>
      </c>
      <c r="C2" s="1505" t="s">
        <v>398</v>
      </c>
      <c r="D2" s="1505"/>
      <c r="E2" s="1505"/>
      <c r="F2" s="1505"/>
      <c r="G2" s="1505"/>
      <c r="H2" s="1505"/>
      <c r="I2" s="1505"/>
      <c r="J2" s="1505"/>
      <c r="K2" s="1505"/>
      <c r="L2" s="792"/>
      <c r="M2" s="1506" t="s">
        <v>397</v>
      </c>
      <c r="N2" s="1506"/>
      <c r="O2" s="1506"/>
    </row>
    <row r="3" spans="1:24" ht="27">
      <c r="A3" s="1507"/>
      <c r="B3" s="1507"/>
      <c r="C3" s="1508" t="s">
        <v>396</v>
      </c>
      <c r="D3" s="1508"/>
      <c r="E3" s="1508"/>
      <c r="F3" s="1508" t="s">
        <v>395</v>
      </c>
      <c r="G3" s="1508"/>
      <c r="H3" s="1508"/>
      <c r="I3" s="791"/>
      <c r="J3" s="791"/>
      <c r="K3" s="790" t="s">
        <v>394</v>
      </c>
      <c r="L3" s="790"/>
      <c r="M3" s="785" t="s">
        <v>393</v>
      </c>
      <c r="N3" s="785" t="s">
        <v>389</v>
      </c>
      <c r="O3" s="785" t="s">
        <v>388</v>
      </c>
      <c r="R3" s="795" t="s">
        <v>400</v>
      </c>
      <c r="S3" s="773" t="s">
        <v>392</v>
      </c>
      <c r="U3" s="772" t="s">
        <v>305</v>
      </c>
      <c r="V3" s="772" t="s">
        <v>306</v>
      </c>
      <c r="W3" s="772" t="s">
        <v>387</v>
      </c>
      <c r="X3" s="772" t="s">
        <v>391</v>
      </c>
    </row>
    <row r="4" spans="1:18" ht="15.75">
      <c r="A4" s="789"/>
      <c r="B4" s="789"/>
      <c r="C4" s="788" t="s">
        <v>390</v>
      </c>
      <c r="D4" s="788" t="s">
        <v>389</v>
      </c>
      <c r="E4" s="788" t="s">
        <v>388</v>
      </c>
      <c r="F4" s="788" t="s">
        <v>390</v>
      </c>
      <c r="G4" s="788" t="s">
        <v>389</v>
      </c>
      <c r="H4" s="788" t="s">
        <v>388</v>
      </c>
      <c r="I4" s="787"/>
      <c r="J4" s="787"/>
      <c r="K4" s="786"/>
      <c r="L4" s="786"/>
      <c r="M4" s="785"/>
      <c r="N4" s="785"/>
      <c r="O4" s="785"/>
      <c r="R4" s="784"/>
    </row>
    <row r="5" spans="1:15" ht="26.25">
      <c r="A5" s="783"/>
      <c r="B5" s="782"/>
      <c r="C5" s="781"/>
      <c r="D5" s="781"/>
      <c r="E5" s="781"/>
      <c r="F5" s="781"/>
      <c r="G5" s="781"/>
      <c r="H5" s="781"/>
      <c r="I5" s="782"/>
      <c r="J5" s="782"/>
      <c r="K5" s="782"/>
      <c r="L5" s="782"/>
      <c r="M5" s="781"/>
      <c r="N5" s="781"/>
      <c r="O5" s="781"/>
    </row>
    <row r="6" spans="1:19" ht="18.75">
      <c r="A6" s="1509" t="str">
        <f>семестровка!B9</f>
        <v>Психологія</v>
      </c>
      <c r="B6" s="1510"/>
      <c r="C6" s="1510"/>
      <c r="D6" s="1510"/>
      <c r="E6" s="1510"/>
      <c r="F6" s="1510"/>
      <c r="G6" s="1510"/>
      <c r="H6" s="1510"/>
      <c r="I6" s="1510"/>
      <c r="J6" s="1510"/>
      <c r="K6" s="1510"/>
      <c r="L6" s="779"/>
      <c r="M6" s="780"/>
      <c r="N6" s="780"/>
      <c r="O6" s="780"/>
      <c r="P6" s="779"/>
      <c r="Q6" s="779"/>
      <c r="R6" s="779"/>
      <c r="S6" s="776"/>
    </row>
    <row r="7" spans="1:24" ht="18">
      <c r="A7" s="777" t="s">
        <v>401</v>
      </c>
      <c r="B7" s="777"/>
      <c r="C7" s="794"/>
      <c r="D7" s="794"/>
      <c r="E7" s="794"/>
      <c r="F7" s="794"/>
      <c r="G7" s="794"/>
      <c r="H7" s="794"/>
      <c r="I7" s="777"/>
      <c r="J7" s="777"/>
      <c r="K7" s="777"/>
      <c r="L7" s="777"/>
      <c r="M7" s="778" t="str">
        <f>семестровка!J9</f>
        <v>4/0</v>
      </c>
      <c r="N7" s="778">
        <f>семестровка!K9</f>
        <v>0</v>
      </c>
      <c r="O7" s="778">
        <f>семестровка!L9</f>
        <v>0</v>
      </c>
      <c r="P7" s="777"/>
      <c r="Q7" s="777"/>
      <c r="R7" s="793"/>
      <c r="S7" s="776" t="str">
        <f>семестровка!AC9</f>
        <v>м</v>
      </c>
      <c r="U7" s="772">
        <f>семестровка!C9</f>
        <v>0</v>
      </c>
      <c r="V7" s="772">
        <f>семестровка!D9</f>
        <v>7</v>
      </c>
      <c r="W7" s="772">
        <f>семестровка!E9</f>
        <v>0</v>
      </c>
      <c r="X7" s="772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511" t="s">
        <v>100</v>
      </c>
      <c r="C2" s="1511"/>
      <c r="D2" s="1511"/>
      <c r="E2" s="1511"/>
      <c r="F2" s="1511"/>
      <c r="G2" s="1511"/>
      <c r="H2" s="1511"/>
      <c r="I2" s="1511"/>
      <c r="J2" s="1511"/>
      <c r="K2" s="1511"/>
      <c r="L2" s="1511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102</v>
      </c>
      <c r="H3" s="8" t="s">
        <v>21</v>
      </c>
      <c r="I3" s="8" t="s">
        <v>15</v>
      </c>
      <c r="J3" s="9" t="s">
        <v>101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511" t="s">
        <v>103</v>
      </c>
      <c r="D11" s="1516"/>
      <c r="E11" s="11"/>
      <c r="F11" s="11"/>
      <c r="G11" s="1511" t="s">
        <v>104</v>
      </c>
      <c r="H11" s="1516"/>
      <c r="I11" s="1516"/>
      <c r="J11" s="1516"/>
      <c r="K11" s="11"/>
      <c r="L11" s="11"/>
    </row>
    <row r="12" spans="2:12" s="5" customFormat="1" ht="111" customHeight="1">
      <c r="B12" s="1512" t="s">
        <v>105</v>
      </c>
      <c r="C12" s="1513"/>
      <c r="D12" s="120" t="s">
        <v>69</v>
      </c>
      <c r="E12" s="120" t="s">
        <v>107</v>
      </c>
      <c r="F12" s="119"/>
      <c r="G12" s="1517" t="s">
        <v>108</v>
      </c>
      <c r="H12" s="1518"/>
      <c r="I12" s="118" t="s">
        <v>109</v>
      </c>
      <c r="J12" s="120" t="s">
        <v>69</v>
      </c>
      <c r="K12" s="11"/>
      <c r="L12" s="11"/>
    </row>
    <row r="13" spans="2:12" s="5" customFormat="1" ht="32.25">
      <c r="B13" s="1514" t="s">
        <v>106</v>
      </c>
      <c r="C13" s="1515"/>
      <c r="D13" s="2">
        <v>15</v>
      </c>
      <c r="E13" s="2">
        <v>3</v>
      </c>
      <c r="F13" s="11"/>
      <c r="G13" s="1519" t="s">
        <v>111</v>
      </c>
      <c r="H13" s="1520"/>
      <c r="I13" s="121" t="s">
        <v>110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521" t="s">
        <v>255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2" t="s">
        <v>92</v>
      </c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3"/>
      <c r="AP1" s="1523"/>
      <c r="AQ1" s="1523"/>
      <c r="AR1" s="1523"/>
      <c r="AS1" s="1523"/>
      <c r="AT1" s="1523"/>
      <c r="AU1" s="1523"/>
      <c r="AV1" s="1523"/>
      <c r="AW1" s="1523"/>
      <c r="AX1" s="1523"/>
      <c r="AY1" s="1523"/>
      <c r="AZ1" s="1523"/>
      <c r="BA1" s="1523"/>
    </row>
    <row r="2" spans="1:53" ht="20.25">
      <c r="A2" s="1521" t="s">
        <v>256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4" t="s">
        <v>16</v>
      </c>
      <c r="Q2" s="1524"/>
      <c r="R2" s="1524"/>
      <c r="S2" s="1524"/>
      <c r="T2" s="1524"/>
      <c r="U2" s="1524"/>
      <c r="V2" s="1524"/>
      <c r="W2" s="1524"/>
      <c r="X2" s="1524"/>
      <c r="Y2" s="1524"/>
      <c r="Z2" s="1524"/>
      <c r="AA2" s="1524"/>
      <c r="AB2" s="1524"/>
      <c r="AC2" s="1524"/>
      <c r="AD2" s="1524"/>
      <c r="AE2" s="1524"/>
      <c r="AF2" s="1524"/>
      <c r="AG2" s="1524"/>
      <c r="AH2" s="1524"/>
      <c r="AI2" s="1524"/>
      <c r="AJ2" s="1524"/>
      <c r="AK2" s="1524"/>
      <c r="AL2" s="1524"/>
      <c r="AM2" s="1524"/>
      <c r="AN2" s="1524"/>
      <c r="AO2" s="1525"/>
      <c r="AP2" s="1525"/>
      <c r="AQ2" s="1525"/>
      <c r="AR2" s="1525"/>
      <c r="AS2" s="1525"/>
      <c r="AT2" s="1525"/>
      <c r="AU2" s="1525"/>
      <c r="AV2" s="1525"/>
      <c r="AW2" s="1525"/>
      <c r="AX2" s="1525"/>
      <c r="AY2" s="1525"/>
      <c r="AZ2" s="1525"/>
      <c r="BA2" s="1525"/>
    </row>
    <row r="3" spans="1:53" ht="14.25" customHeight="1">
      <c r="A3" s="1521" t="s">
        <v>520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4"/>
      <c r="Q3" s="1524"/>
      <c r="R3" s="1524"/>
      <c r="S3" s="1524"/>
      <c r="T3" s="1524"/>
      <c r="U3" s="1524"/>
      <c r="V3" s="1524"/>
      <c r="W3" s="1524"/>
      <c r="X3" s="1524"/>
      <c r="Y3" s="1524"/>
      <c r="Z3" s="1524"/>
      <c r="AA3" s="1524"/>
      <c r="AB3" s="1524"/>
      <c r="AC3" s="1524"/>
      <c r="AD3" s="1524"/>
      <c r="AE3" s="1524"/>
      <c r="AF3" s="1524"/>
      <c r="AG3" s="1524"/>
      <c r="AH3" s="1524"/>
      <c r="AI3" s="1524"/>
      <c r="AJ3" s="1524"/>
      <c r="AK3" s="1524"/>
      <c r="AL3" s="1524"/>
      <c r="AM3" s="1524"/>
      <c r="AN3" s="1524"/>
      <c r="AO3" s="1526"/>
      <c r="AP3" s="1526"/>
      <c r="AQ3" s="1526"/>
      <c r="AR3" s="1526"/>
      <c r="AS3" s="1526"/>
      <c r="AT3" s="1526"/>
      <c r="AU3" s="1526"/>
      <c r="AV3" s="1526"/>
      <c r="AW3" s="1526"/>
      <c r="AX3" s="1526"/>
      <c r="AY3" s="1526"/>
      <c r="AZ3" s="1526"/>
      <c r="BA3" s="1526"/>
    </row>
    <row r="4" spans="1:53" ht="20.25" customHeight="1">
      <c r="A4" s="1527" t="s">
        <v>524</v>
      </c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8" t="s">
        <v>70</v>
      </c>
      <c r="Q4" s="1528"/>
      <c r="R4" s="1528"/>
      <c r="S4" s="1528"/>
      <c r="T4" s="1528"/>
      <c r="U4" s="1528"/>
      <c r="V4" s="1528"/>
      <c r="W4" s="1528"/>
      <c r="X4" s="1528"/>
      <c r="Y4" s="1528"/>
      <c r="Z4" s="1528"/>
      <c r="AA4" s="1528"/>
      <c r="AB4" s="1528"/>
      <c r="AC4" s="1528"/>
      <c r="AD4" s="1528"/>
      <c r="AE4" s="1528"/>
      <c r="AF4" s="1528"/>
      <c r="AG4" s="1528"/>
      <c r="AH4" s="1528"/>
      <c r="AI4" s="1528"/>
      <c r="AJ4" s="1528"/>
      <c r="AK4" s="1528"/>
      <c r="AL4" s="1528"/>
      <c r="AM4" s="1528"/>
      <c r="AN4" s="1528"/>
      <c r="AO4" s="1529" t="s">
        <v>258</v>
      </c>
      <c r="AP4" s="1529"/>
      <c r="AQ4" s="1529"/>
      <c r="AR4" s="1529"/>
      <c r="AS4" s="1529"/>
      <c r="AT4" s="1529"/>
      <c r="AU4" s="1529"/>
      <c r="AV4" s="1529"/>
      <c r="AW4" s="1529"/>
      <c r="AX4" s="1529"/>
      <c r="AY4" s="1529"/>
      <c r="AZ4" s="1529"/>
      <c r="BA4" s="1529"/>
    </row>
    <row r="5" spans="1:53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530" t="s">
        <v>78</v>
      </c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0"/>
      <c r="AC5" s="1530"/>
      <c r="AD5" s="1530"/>
      <c r="AE5" s="1530"/>
      <c r="AF5" s="1530"/>
      <c r="AG5" s="1530"/>
      <c r="AH5" s="1530"/>
      <c r="AI5" s="1530"/>
      <c r="AJ5" s="1530"/>
      <c r="AK5" s="1530"/>
      <c r="AL5" s="1530"/>
      <c r="AM5" s="1530"/>
      <c r="AN5" s="1530"/>
      <c r="AO5" s="1529"/>
      <c r="AP5" s="1529"/>
      <c r="AQ5" s="1529"/>
      <c r="AR5" s="1529"/>
      <c r="AS5" s="1529"/>
      <c r="AT5" s="1529"/>
      <c r="AU5" s="1529"/>
      <c r="AV5" s="1529"/>
      <c r="AW5" s="1529"/>
      <c r="AX5" s="1529"/>
      <c r="AY5" s="1529"/>
      <c r="AZ5" s="1529"/>
      <c r="BA5" s="1529"/>
    </row>
    <row r="6" spans="1:59" s="5" customFormat="1" ht="18" customHeight="1">
      <c r="A6" s="1531" t="s">
        <v>58</v>
      </c>
      <c r="B6" s="1531"/>
      <c r="C6" s="1531"/>
      <c r="D6" s="1531"/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1"/>
      <c r="P6" s="1532" t="s">
        <v>171</v>
      </c>
      <c r="Q6" s="1533"/>
      <c r="R6" s="1533"/>
      <c r="S6" s="1533"/>
      <c r="T6" s="1533"/>
      <c r="U6" s="1533"/>
      <c r="V6" s="1533"/>
      <c r="W6" s="1533"/>
      <c r="X6" s="1533"/>
      <c r="Y6" s="1533"/>
      <c r="Z6" s="1533"/>
      <c r="AA6" s="1533"/>
      <c r="AB6" s="1533"/>
      <c r="AC6" s="1533"/>
      <c r="AD6" s="1533"/>
      <c r="AE6" s="1533"/>
      <c r="AF6" s="1533"/>
      <c r="AG6" s="1533"/>
      <c r="AH6" s="1533"/>
      <c r="AI6" s="1533"/>
      <c r="AJ6" s="1533"/>
      <c r="AK6" s="1533"/>
      <c r="AL6" s="1533"/>
      <c r="AM6" s="1533"/>
      <c r="AN6" s="1533"/>
      <c r="AO6" s="1534" t="s">
        <v>135</v>
      </c>
      <c r="AP6" s="1535"/>
      <c r="AQ6" s="1535"/>
      <c r="AR6" s="1535"/>
      <c r="AS6" s="1535"/>
      <c r="AT6" s="1535"/>
      <c r="AU6" s="1535"/>
      <c r="AV6" s="1535"/>
      <c r="AW6" s="1535"/>
      <c r="AX6" s="1535"/>
      <c r="AY6" s="1535"/>
      <c r="AZ6" s="1535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521" t="s">
        <v>257</v>
      </c>
      <c r="B7" s="1521"/>
      <c r="C7" s="1521"/>
      <c r="D7" s="1521"/>
      <c r="E7" s="1521"/>
      <c r="F7" s="1521"/>
      <c r="G7" s="1521"/>
      <c r="H7" s="1521"/>
      <c r="I7" s="1521"/>
      <c r="J7" s="1521"/>
      <c r="K7" s="1521"/>
      <c r="L7" s="1521"/>
      <c r="M7" s="1521"/>
      <c r="N7" s="1521"/>
      <c r="O7" s="1521"/>
      <c r="P7" s="1532" t="s">
        <v>172</v>
      </c>
      <c r="Q7" s="1533"/>
      <c r="R7" s="1533"/>
      <c r="S7" s="1533"/>
      <c r="T7" s="1533"/>
      <c r="U7" s="1533"/>
      <c r="V7" s="1533"/>
      <c r="W7" s="1533"/>
      <c r="X7" s="1533"/>
      <c r="Y7" s="1533"/>
      <c r="Z7" s="1533"/>
      <c r="AA7" s="1533"/>
      <c r="AB7" s="1533"/>
      <c r="AC7" s="1533"/>
      <c r="AD7" s="1533"/>
      <c r="AE7" s="1533"/>
      <c r="AF7" s="1533"/>
      <c r="AG7" s="1533"/>
      <c r="AH7" s="1533"/>
      <c r="AI7" s="1533"/>
      <c r="AJ7" s="1533"/>
      <c r="AK7" s="1533"/>
      <c r="AL7" s="1533"/>
      <c r="AM7" s="1533"/>
      <c r="AN7" s="1533"/>
      <c r="AO7" s="1529" t="s">
        <v>99</v>
      </c>
      <c r="AP7" s="1529"/>
      <c r="AQ7" s="1529"/>
      <c r="AR7" s="1529"/>
      <c r="AS7" s="1529"/>
      <c r="AT7" s="1529"/>
      <c r="AU7" s="1529"/>
      <c r="AV7" s="1529"/>
      <c r="AW7" s="1529"/>
      <c r="AX7" s="1529"/>
      <c r="AY7" s="1529"/>
      <c r="AZ7" s="1529"/>
      <c r="BA7" s="1529"/>
    </row>
    <row r="8" spans="16:53" s="5" customFormat="1" ht="18.75" customHeight="1">
      <c r="P8" s="1537" t="s">
        <v>506</v>
      </c>
      <c r="Q8" s="1537"/>
      <c r="R8" s="1537"/>
      <c r="S8" s="1537"/>
      <c r="T8" s="1537"/>
      <c r="U8" s="1537"/>
      <c r="V8" s="1537"/>
      <c r="W8" s="1537"/>
      <c r="X8" s="1537"/>
      <c r="Y8" s="1537"/>
      <c r="Z8" s="1537"/>
      <c r="AA8" s="1537"/>
      <c r="AB8" s="1537"/>
      <c r="AC8" s="1537"/>
      <c r="AD8" s="1537"/>
      <c r="AE8" s="1537"/>
      <c r="AF8" s="1537"/>
      <c r="AG8" s="1537"/>
      <c r="AH8" s="1537"/>
      <c r="AI8" s="1537"/>
      <c r="AJ8" s="1537"/>
      <c r="AK8" s="1537"/>
      <c r="AL8" s="1537"/>
      <c r="AM8" s="1537"/>
      <c r="AN8" s="1537"/>
      <c r="AO8" s="1536"/>
      <c r="AP8" s="1536"/>
      <c r="AQ8" s="1536"/>
      <c r="AR8" s="1536"/>
      <c r="AS8" s="1536"/>
      <c r="AT8" s="1536"/>
      <c r="AU8" s="1536"/>
      <c r="AV8" s="1536"/>
      <c r="AW8" s="1536"/>
      <c r="AX8" s="1536"/>
      <c r="AY8" s="1536"/>
      <c r="AZ8" s="1536"/>
      <c r="BA8" s="1536"/>
    </row>
    <row r="9" spans="16:53" s="5" customFormat="1" ht="18.75">
      <c r="P9" s="1538"/>
      <c r="Q9" s="1533"/>
      <c r="R9" s="1533"/>
      <c r="S9" s="1533"/>
      <c r="T9" s="1533"/>
      <c r="U9" s="1533"/>
      <c r="V9" s="1533"/>
      <c r="W9" s="1533"/>
      <c r="X9" s="1533"/>
      <c r="Y9" s="1533"/>
      <c r="Z9" s="1533"/>
      <c r="AA9" s="1533"/>
      <c r="AB9" s="1533"/>
      <c r="AC9" s="1533"/>
      <c r="AD9" s="1533"/>
      <c r="AE9" s="1533"/>
      <c r="AF9" s="1533"/>
      <c r="AG9" s="1533"/>
      <c r="AH9" s="1533"/>
      <c r="AI9" s="1533"/>
      <c r="AJ9" s="1533"/>
      <c r="AK9" s="1533"/>
      <c r="AL9" s="1533"/>
      <c r="AM9" s="1533"/>
      <c r="AN9" s="1533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530"/>
      <c r="Q10" s="1530"/>
      <c r="R10" s="1530"/>
      <c r="S10" s="1530"/>
      <c r="T10" s="1530"/>
      <c r="U10" s="1530"/>
      <c r="V10" s="1530"/>
      <c r="W10" s="1530"/>
      <c r="X10" s="1530"/>
      <c r="Y10" s="1530"/>
      <c r="Z10" s="1530"/>
      <c r="AA10" s="1530"/>
      <c r="AB10" s="1530"/>
      <c r="AC10" s="1530"/>
      <c r="AD10" s="1530"/>
      <c r="AE10" s="1530"/>
      <c r="AF10" s="1530"/>
      <c r="AG10" s="1530"/>
      <c r="AH10" s="1530"/>
      <c r="AI10" s="1530"/>
      <c r="AJ10" s="1530"/>
      <c r="AK10" s="1530"/>
      <c r="AL10" s="1530"/>
      <c r="AM10" s="1530"/>
      <c r="AN10" s="1530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530" t="s">
        <v>91</v>
      </c>
      <c r="Q11" s="1530"/>
      <c r="R11" s="1530"/>
      <c r="S11" s="1530"/>
      <c r="T11" s="1530"/>
      <c r="U11" s="1530"/>
      <c r="V11" s="1530"/>
      <c r="W11" s="1530"/>
      <c r="X11" s="1530"/>
      <c r="Y11" s="1530"/>
      <c r="Z11" s="1530"/>
      <c r="AA11" s="1530"/>
      <c r="AB11" s="1530"/>
      <c r="AC11" s="1530"/>
      <c r="AD11" s="1530"/>
      <c r="AE11" s="1530"/>
      <c r="AF11" s="1530"/>
      <c r="AG11" s="1530"/>
      <c r="AH11" s="1530"/>
      <c r="AI11" s="1530"/>
      <c r="AJ11" s="1530"/>
      <c r="AK11" s="1530"/>
      <c r="AL11" s="1530"/>
      <c r="AM11" s="1530"/>
      <c r="AN11" s="1530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539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0"/>
      <c r="AL12" s="1540"/>
      <c r="AM12" s="1540"/>
      <c r="AN12" s="1540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538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1"/>
      <c r="AK13" s="1541"/>
      <c r="AL13" s="1541"/>
      <c r="AM13" s="1541"/>
      <c r="AN13" s="1541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538"/>
      <c r="Q14" s="1541"/>
      <c r="R14" s="1541"/>
      <c r="S14" s="1541"/>
      <c r="T14" s="1541"/>
      <c r="U14" s="1541"/>
      <c r="V14" s="1541"/>
      <c r="W14" s="1541"/>
      <c r="X14" s="1541"/>
      <c r="Y14" s="1541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1541"/>
      <c r="AJ14" s="1541"/>
      <c r="AK14" s="1541"/>
      <c r="AL14" s="1541"/>
      <c r="AM14" s="1541"/>
      <c r="AN14" s="1541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0"/>
      <c r="AI15" s="1530"/>
      <c r="AJ15" s="1530"/>
      <c r="AK15" s="1530"/>
      <c r="AL15" s="1530"/>
      <c r="AM15" s="1530"/>
      <c r="AN15" s="1530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528" t="s">
        <v>507</v>
      </c>
      <c r="B17" s="1528"/>
      <c r="C17" s="1528"/>
      <c r="D17" s="1528"/>
      <c r="E17" s="1528"/>
      <c r="F17" s="1528"/>
      <c r="G17" s="1528"/>
      <c r="H17" s="1528"/>
      <c r="I17" s="1528"/>
      <c r="J17" s="1528"/>
      <c r="K17" s="1528"/>
      <c r="L17" s="1528"/>
      <c r="M17" s="1528"/>
      <c r="N17" s="1528"/>
      <c r="O17" s="1528"/>
      <c r="P17" s="1528"/>
      <c r="Q17" s="1528"/>
      <c r="R17" s="1528"/>
      <c r="S17" s="1528"/>
      <c r="T17" s="1528"/>
      <c r="U17" s="1528"/>
      <c r="V17" s="1528"/>
      <c r="W17" s="1528"/>
      <c r="X17" s="1528"/>
      <c r="Y17" s="1528"/>
      <c r="Z17" s="1528"/>
      <c r="AA17" s="1528"/>
      <c r="AB17" s="1528"/>
      <c r="AC17" s="1528"/>
      <c r="AD17" s="1528"/>
      <c r="AE17" s="1528"/>
      <c r="AF17" s="1528"/>
      <c r="AG17" s="1528"/>
      <c r="AH17" s="1528"/>
      <c r="AI17" s="1528"/>
      <c r="AJ17" s="1528"/>
      <c r="AK17" s="1528"/>
      <c r="AL17" s="1528"/>
      <c r="AM17" s="1528"/>
      <c r="AN17" s="1528"/>
      <c r="AO17" s="1528"/>
      <c r="AP17" s="1528"/>
      <c r="AQ17" s="1528"/>
      <c r="AR17" s="1528"/>
      <c r="AS17" s="1528"/>
      <c r="AT17" s="1528"/>
      <c r="AU17" s="1528"/>
      <c r="AV17" s="1528"/>
      <c r="AW17" s="1528"/>
      <c r="AX17" s="1528"/>
      <c r="AY17" s="1528"/>
      <c r="AZ17" s="1528"/>
      <c r="BA17" s="1528"/>
    </row>
    <row r="18" ht="11.25" customHeight="1" thickBot="1"/>
    <row r="19" spans="1:53" ht="18" customHeight="1" thickBot="1">
      <c r="A19" s="1542" t="s">
        <v>12</v>
      </c>
      <c r="B19" s="1544" t="s">
        <v>0</v>
      </c>
      <c r="C19" s="1545"/>
      <c r="D19" s="1545"/>
      <c r="E19" s="1546"/>
      <c r="F19" s="1544" t="s">
        <v>1</v>
      </c>
      <c r="G19" s="1545"/>
      <c r="H19" s="1545"/>
      <c r="I19" s="1547"/>
      <c r="J19" s="1548" t="s">
        <v>2</v>
      </c>
      <c r="K19" s="1549"/>
      <c r="L19" s="1549"/>
      <c r="M19" s="1549"/>
      <c r="N19" s="1550" t="s">
        <v>3</v>
      </c>
      <c r="O19" s="1549"/>
      <c r="P19" s="1549"/>
      <c r="Q19" s="1549"/>
      <c r="R19" s="1551"/>
      <c r="S19" s="1548" t="s">
        <v>4</v>
      </c>
      <c r="T19" s="1548"/>
      <c r="U19" s="1548"/>
      <c r="V19" s="1548"/>
      <c r="W19" s="1549"/>
      <c r="X19" s="1544" t="s">
        <v>5</v>
      </c>
      <c r="Y19" s="1545"/>
      <c r="Z19" s="1545"/>
      <c r="AA19" s="1547"/>
      <c r="AB19" s="1548" t="s">
        <v>6</v>
      </c>
      <c r="AC19" s="1549"/>
      <c r="AD19" s="1549"/>
      <c r="AE19" s="1549"/>
      <c r="AF19" s="1550" t="s">
        <v>7</v>
      </c>
      <c r="AG19" s="1549"/>
      <c r="AH19" s="1549"/>
      <c r="AI19" s="1551"/>
      <c r="AJ19" s="1548" t="s">
        <v>8</v>
      </c>
      <c r="AK19" s="1549"/>
      <c r="AL19" s="1549"/>
      <c r="AM19" s="1549"/>
      <c r="AN19" s="1549"/>
      <c r="AO19" s="1544" t="s">
        <v>9</v>
      </c>
      <c r="AP19" s="1545"/>
      <c r="AQ19" s="1545"/>
      <c r="AR19" s="1547"/>
      <c r="AS19" s="1548" t="s">
        <v>10</v>
      </c>
      <c r="AT19" s="1548"/>
      <c r="AU19" s="1548"/>
      <c r="AV19" s="1548"/>
      <c r="AW19" s="1549"/>
      <c r="AX19" s="1550" t="s">
        <v>11</v>
      </c>
      <c r="AY19" s="1549"/>
      <c r="AZ19" s="1549"/>
      <c r="BA19" s="1551"/>
    </row>
    <row r="20" spans="1:53" s="4" customFormat="1" ht="20.25" customHeight="1" thickBot="1">
      <c r="A20" s="1543"/>
      <c r="B20" s="1438">
        <v>1</v>
      </c>
      <c r="C20" s="1439">
        <v>2</v>
      </c>
      <c r="D20" s="1439">
        <v>3</v>
      </c>
      <c r="E20" s="1441">
        <v>4</v>
      </c>
      <c r="F20" s="1438">
        <v>5</v>
      </c>
      <c r="G20" s="1439">
        <v>6</v>
      </c>
      <c r="H20" s="1439">
        <v>7</v>
      </c>
      <c r="I20" s="1440">
        <v>8</v>
      </c>
      <c r="J20" s="1444">
        <v>9</v>
      </c>
      <c r="K20" s="1439">
        <v>10</v>
      </c>
      <c r="L20" s="1439">
        <v>11</v>
      </c>
      <c r="M20" s="1441">
        <v>12</v>
      </c>
      <c r="N20" s="1438">
        <v>13</v>
      </c>
      <c r="O20" s="1439">
        <v>14</v>
      </c>
      <c r="P20" s="1439">
        <v>15</v>
      </c>
      <c r="Q20" s="1439">
        <v>16</v>
      </c>
      <c r="R20" s="1440">
        <v>17</v>
      </c>
      <c r="S20" s="1444">
        <v>18</v>
      </c>
      <c r="T20" s="1439">
        <v>19</v>
      </c>
      <c r="U20" s="1439">
        <v>20</v>
      </c>
      <c r="V20" s="1439">
        <v>21</v>
      </c>
      <c r="W20" s="1441">
        <v>22</v>
      </c>
      <c r="X20" s="1438">
        <v>23</v>
      </c>
      <c r="Y20" s="1439">
        <v>24</v>
      </c>
      <c r="Z20" s="1439">
        <v>25</v>
      </c>
      <c r="AA20" s="1440">
        <v>26</v>
      </c>
      <c r="AB20" s="1444">
        <v>27</v>
      </c>
      <c r="AC20" s="1439">
        <v>28</v>
      </c>
      <c r="AD20" s="1439">
        <v>29</v>
      </c>
      <c r="AE20" s="1441">
        <v>30</v>
      </c>
      <c r="AF20" s="1438">
        <v>31</v>
      </c>
      <c r="AG20" s="1439">
        <v>32</v>
      </c>
      <c r="AH20" s="1439">
        <v>33</v>
      </c>
      <c r="AI20" s="1440">
        <v>34</v>
      </c>
      <c r="AJ20" s="1444">
        <v>35</v>
      </c>
      <c r="AK20" s="1439">
        <v>36</v>
      </c>
      <c r="AL20" s="1439">
        <v>37</v>
      </c>
      <c r="AM20" s="1439">
        <v>38</v>
      </c>
      <c r="AN20" s="1441">
        <v>39</v>
      </c>
      <c r="AO20" s="1438">
        <v>40</v>
      </c>
      <c r="AP20" s="1439">
        <v>41</v>
      </c>
      <c r="AQ20" s="1439">
        <v>42</v>
      </c>
      <c r="AR20" s="1440">
        <v>43</v>
      </c>
      <c r="AS20" s="1444">
        <v>44</v>
      </c>
      <c r="AT20" s="1439">
        <v>45</v>
      </c>
      <c r="AU20" s="1439">
        <v>46</v>
      </c>
      <c r="AV20" s="1439">
        <v>47</v>
      </c>
      <c r="AW20" s="1441">
        <v>48</v>
      </c>
      <c r="AX20" s="1438">
        <v>49</v>
      </c>
      <c r="AY20" s="1439">
        <v>50</v>
      </c>
      <c r="AZ20" s="1439">
        <v>51</v>
      </c>
      <c r="BA20" s="1440">
        <v>52</v>
      </c>
    </row>
    <row r="21" spans="1:53" ht="19.5" customHeight="1">
      <c r="A21" s="1430" t="s">
        <v>126</v>
      </c>
      <c r="B21" s="1432" t="s">
        <v>60</v>
      </c>
      <c r="C21" s="1433"/>
      <c r="D21" s="1434"/>
      <c r="E21" s="1442"/>
      <c r="F21" s="1448"/>
      <c r="G21" s="1435"/>
      <c r="H21" s="1435"/>
      <c r="I21" s="1449"/>
      <c r="J21" s="1445"/>
      <c r="K21" s="1435"/>
      <c r="L21" s="1435"/>
      <c r="M21" s="1454"/>
      <c r="N21" s="1458"/>
      <c r="O21" s="1435"/>
      <c r="P21" s="1435"/>
      <c r="Q21" s="1436" t="s">
        <v>18</v>
      </c>
      <c r="R21" s="1437" t="s">
        <v>60</v>
      </c>
      <c r="S21" s="1432" t="s">
        <v>20</v>
      </c>
      <c r="T21" s="1436" t="s">
        <v>20</v>
      </c>
      <c r="U21" s="1436"/>
      <c r="V21" s="1436"/>
      <c r="W21" s="1462"/>
      <c r="X21" s="1448"/>
      <c r="Y21" s="1436"/>
      <c r="Z21" s="1435"/>
      <c r="AA21" s="1449"/>
      <c r="AB21" s="1445"/>
      <c r="AC21" s="1435"/>
      <c r="AD21" s="1435"/>
      <c r="AE21" s="1454"/>
      <c r="AF21" s="1458"/>
      <c r="AG21" s="1435"/>
      <c r="AH21" s="1435"/>
      <c r="AI21" s="1449"/>
      <c r="AJ21" s="1445"/>
      <c r="AK21" s="1435"/>
      <c r="AL21" s="1435"/>
      <c r="AM21" s="1435"/>
      <c r="AN21" s="1454"/>
      <c r="AO21" s="1458"/>
      <c r="AP21" s="1436"/>
      <c r="AQ21" s="1436" t="s">
        <v>18</v>
      </c>
      <c r="AR21" s="1437" t="s">
        <v>20</v>
      </c>
      <c r="AS21" s="1432" t="s">
        <v>20</v>
      </c>
      <c r="AT21" s="1436" t="s">
        <v>20</v>
      </c>
      <c r="AU21" s="1436" t="s">
        <v>20</v>
      </c>
      <c r="AV21" s="1436" t="s">
        <v>20</v>
      </c>
      <c r="AW21" s="1462" t="s">
        <v>20</v>
      </c>
      <c r="AX21" s="1448" t="s">
        <v>20</v>
      </c>
      <c r="AY21" s="1436" t="s">
        <v>20</v>
      </c>
      <c r="AZ21" s="1436" t="s">
        <v>20</v>
      </c>
      <c r="BA21" s="1437" t="s">
        <v>20</v>
      </c>
    </row>
    <row r="22" spans="1:53" ht="19.5" customHeight="1">
      <c r="A22" s="1430" t="s">
        <v>127</v>
      </c>
      <c r="B22" s="1428" t="s">
        <v>60</v>
      </c>
      <c r="C22" s="237"/>
      <c r="D22" s="237"/>
      <c r="E22" s="236"/>
      <c r="F22" s="1450"/>
      <c r="G22" s="48"/>
      <c r="H22" s="48"/>
      <c r="I22" s="1451"/>
      <c r="J22" s="1446"/>
      <c r="K22" s="48"/>
      <c r="L22" s="48"/>
      <c r="M22" s="1455"/>
      <c r="N22" s="1459"/>
      <c r="O22" s="48"/>
      <c r="P22" s="48"/>
      <c r="Q22" s="2" t="s">
        <v>18</v>
      </c>
      <c r="R22" s="1421" t="s">
        <v>60</v>
      </c>
      <c r="S22" s="1428" t="s">
        <v>20</v>
      </c>
      <c r="T22" s="2" t="s">
        <v>20</v>
      </c>
      <c r="U22" s="2"/>
      <c r="V22" s="2"/>
      <c r="W22" s="1069"/>
      <c r="X22" s="1450"/>
      <c r="Y22" s="2"/>
      <c r="Z22" s="48"/>
      <c r="AA22" s="1451"/>
      <c r="AB22" s="1446"/>
      <c r="AC22" s="48"/>
      <c r="AD22" s="48"/>
      <c r="AE22" s="1455"/>
      <c r="AF22" s="1459"/>
      <c r="AG22" s="48"/>
      <c r="AH22" s="48"/>
      <c r="AI22" s="1451"/>
      <c r="AJ22" s="1446"/>
      <c r="AK22" s="48"/>
      <c r="AL22" s="48"/>
      <c r="AM22" s="48"/>
      <c r="AN22" s="1455"/>
      <c r="AO22" s="1459"/>
      <c r="AP22" s="2"/>
      <c r="AQ22" s="2" t="s">
        <v>18</v>
      </c>
      <c r="AR22" s="1421" t="s">
        <v>20</v>
      </c>
      <c r="AS22" s="1428" t="s">
        <v>20</v>
      </c>
      <c r="AT22" s="2" t="s">
        <v>20</v>
      </c>
      <c r="AU22" s="2" t="s">
        <v>20</v>
      </c>
      <c r="AV22" s="2" t="s">
        <v>20</v>
      </c>
      <c r="AW22" s="1069" t="s">
        <v>20</v>
      </c>
      <c r="AX22" s="1450" t="s">
        <v>20</v>
      </c>
      <c r="AY22" s="2" t="s">
        <v>20</v>
      </c>
      <c r="AZ22" s="2" t="s">
        <v>20</v>
      </c>
      <c r="BA22" s="1421" t="s">
        <v>20</v>
      </c>
    </row>
    <row r="23" spans="1:53" ht="19.5" customHeight="1">
      <c r="A23" s="1430" t="s">
        <v>128</v>
      </c>
      <c r="B23" s="1428" t="s">
        <v>60</v>
      </c>
      <c r="C23" s="237" t="s">
        <v>170</v>
      </c>
      <c r="D23" s="237"/>
      <c r="E23" s="236"/>
      <c r="F23" s="1450"/>
      <c r="G23" s="48"/>
      <c r="H23" s="48"/>
      <c r="I23" s="1451"/>
      <c r="J23" s="1446"/>
      <c r="K23" s="48"/>
      <c r="L23" s="48"/>
      <c r="M23" s="1455"/>
      <c r="N23" s="1459"/>
      <c r="O23" s="48"/>
      <c r="P23" s="48"/>
      <c r="Q23" s="2" t="s">
        <v>18</v>
      </c>
      <c r="R23" s="1421" t="s">
        <v>80</v>
      </c>
      <c r="S23" s="1428" t="s">
        <v>60</v>
      </c>
      <c r="T23" s="2" t="s">
        <v>20</v>
      </c>
      <c r="U23" s="2"/>
      <c r="V23" s="2"/>
      <c r="W23" s="1069"/>
      <c r="X23" s="1450"/>
      <c r="Y23" s="2"/>
      <c r="Z23" s="48"/>
      <c r="AA23" s="1451"/>
      <c r="AB23" s="1446"/>
      <c r="AC23" s="48"/>
      <c r="AD23" s="48"/>
      <c r="AE23" s="1455"/>
      <c r="AF23" s="1459"/>
      <c r="AG23" s="48"/>
      <c r="AH23" s="48"/>
      <c r="AI23" s="1451"/>
      <c r="AJ23" s="1446"/>
      <c r="AK23" s="48"/>
      <c r="AL23" s="48"/>
      <c r="AM23" s="48"/>
      <c r="AN23" s="1455"/>
      <c r="AO23" s="1459"/>
      <c r="AP23" s="48" t="s">
        <v>81</v>
      </c>
      <c r="AQ23" s="2" t="s">
        <v>18</v>
      </c>
      <c r="AR23" s="1421" t="s">
        <v>20</v>
      </c>
      <c r="AS23" s="1428" t="s">
        <v>20</v>
      </c>
      <c r="AT23" s="2" t="s">
        <v>20</v>
      </c>
      <c r="AU23" s="2" t="s">
        <v>20</v>
      </c>
      <c r="AV23" s="2" t="s">
        <v>20</v>
      </c>
      <c r="AW23" s="1069" t="s">
        <v>20</v>
      </c>
      <c r="AX23" s="1450" t="s">
        <v>20</v>
      </c>
      <c r="AY23" s="2" t="s">
        <v>20</v>
      </c>
      <c r="AZ23" s="2" t="s">
        <v>20</v>
      </c>
      <c r="BA23" s="1421" t="s">
        <v>20</v>
      </c>
    </row>
    <row r="24" spans="1:53" ht="19.5" customHeight="1">
      <c r="A24" s="1430" t="s">
        <v>129</v>
      </c>
      <c r="B24" s="1428" t="s">
        <v>60</v>
      </c>
      <c r="C24" s="237" t="s">
        <v>170</v>
      </c>
      <c r="D24" s="237"/>
      <c r="E24" s="236"/>
      <c r="F24" s="1450"/>
      <c r="G24" s="48"/>
      <c r="H24" s="48"/>
      <c r="I24" s="1451"/>
      <c r="J24" s="1446"/>
      <c r="K24" s="48"/>
      <c r="L24" s="48"/>
      <c r="M24" s="1455"/>
      <c r="N24" s="1459"/>
      <c r="O24" s="48"/>
      <c r="P24" s="48"/>
      <c r="Q24" s="2" t="s">
        <v>18</v>
      </c>
      <c r="R24" s="1421" t="s">
        <v>80</v>
      </c>
      <c r="S24" s="1428" t="s">
        <v>60</v>
      </c>
      <c r="T24" s="2" t="s">
        <v>20</v>
      </c>
      <c r="U24" s="2"/>
      <c r="V24" s="2"/>
      <c r="W24" s="1069"/>
      <c r="X24" s="1450"/>
      <c r="Y24" s="2"/>
      <c r="Z24" s="48"/>
      <c r="AA24" s="1451"/>
      <c r="AB24" s="1446"/>
      <c r="AC24" s="48"/>
      <c r="AD24" s="48"/>
      <c r="AE24" s="1455"/>
      <c r="AF24" s="1459"/>
      <c r="AG24" s="48"/>
      <c r="AH24" s="48"/>
      <c r="AI24" s="1451"/>
      <c r="AJ24" s="1446"/>
      <c r="AK24" s="48"/>
      <c r="AL24" s="48"/>
      <c r="AM24" s="48"/>
      <c r="AN24" s="1455"/>
      <c r="AO24" s="1459"/>
      <c r="AP24" s="48" t="s">
        <v>81</v>
      </c>
      <c r="AQ24" s="2" t="s">
        <v>18</v>
      </c>
      <c r="AR24" s="1421" t="s">
        <v>20</v>
      </c>
      <c r="AS24" s="1428" t="s">
        <v>20</v>
      </c>
      <c r="AT24" s="2" t="s">
        <v>20</v>
      </c>
      <c r="AU24" s="2" t="s">
        <v>20</v>
      </c>
      <c r="AV24" s="2" t="s">
        <v>20</v>
      </c>
      <c r="AW24" s="1069" t="s">
        <v>20</v>
      </c>
      <c r="AX24" s="1450" t="s">
        <v>20</v>
      </c>
      <c r="AY24" s="2" t="s">
        <v>20</v>
      </c>
      <c r="AZ24" s="2" t="s">
        <v>20</v>
      </c>
      <c r="BA24" s="1421" t="s">
        <v>20</v>
      </c>
    </row>
    <row r="25" spans="1:53" ht="19.5" customHeight="1" thickBot="1">
      <c r="A25" s="1431" t="s">
        <v>130</v>
      </c>
      <c r="B25" s="1429" t="s">
        <v>60</v>
      </c>
      <c r="C25" s="1422" t="s">
        <v>170</v>
      </c>
      <c r="D25" s="1422"/>
      <c r="E25" s="1443"/>
      <c r="F25" s="1452"/>
      <c r="G25" s="1423"/>
      <c r="H25" s="1423"/>
      <c r="I25" s="1453"/>
      <c r="J25" s="1447"/>
      <c r="K25" s="1423"/>
      <c r="L25" s="1423"/>
      <c r="M25" s="1456"/>
      <c r="N25" s="1460"/>
      <c r="O25" s="1423"/>
      <c r="P25" s="1423"/>
      <c r="Q25" s="1424" t="s">
        <v>18</v>
      </c>
      <c r="R25" s="1461" t="s">
        <v>80</v>
      </c>
      <c r="S25" s="1457" t="s">
        <v>60</v>
      </c>
      <c r="T25" s="1422" t="s">
        <v>20</v>
      </c>
      <c r="U25" s="1424"/>
      <c r="V25" s="1425"/>
      <c r="W25" s="1456"/>
      <c r="X25" s="1460"/>
      <c r="Y25" s="1423"/>
      <c r="Z25" s="1423"/>
      <c r="AA25" s="1453"/>
      <c r="AB25" s="1447"/>
      <c r="AC25" s="1425"/>
      <c r="AD25" s="1425" t="s">
        <v>81</v>
      </c>
      <c r="AE25" s="1463" t="s">
        <v>18</v>
      </c>
      <c r="AF25" s="1465" t="s">
        <v>13</v>
      </c>
      <c r="AG25" s="1424" t="s">
        <v>13</v>
      </c>
      <c r="AH25" s="1425" t="s">
        <v>13</v>
      </c>
      <c r="AI25" s="1466" t="s">
        <v>13</v>
      </c>
      <c r="AJ25" s="1464" t="s">
        <v>13</v>
      </c>
      <c r="AK25" s="1424" t="s">
        <v>13</v>
      </c>
      <c r="AL25" s="1424" t="s">
        <v>13</v>
      </c>
      <c r="AM25" s="1424" t="s">
        <v>13</v>
      </c>
      <c r="AN25" s="1463" t="s">
        <v>13</v>
      </c>
      <c r="AO25" s="1465" t="s">
        <v>13</v>
      </c>
      <c r="AP25" s="1424" t="s">
        <v>13</v>
      </c>
      <c r="AQ25" s="1424" t="s">
        <v>90</v>
      </c>
      <c r="AR25" s="1466" t="s">
        <v>90</v>
      </c>
      <c r="AS25" s="1464" t="s">
        <v>77</v>
      </c>
      <c r="AT25" s="1426" t="s">
        <v>77</v>
      </c>
      <c r="AU25" s="1426" t="s">
        <v>77</v>
      </c>
      <c r="AV25" s="1426" t="s">
        <v>77</v>
      </c>
      <c r="AW25" s="1467" t="s">
        <v>77</v>
      </c>
      <c r="AX25" s="1468" t="s">
        <v>77</v>
      </c>
      <c r="AY25" s="1426" t="s">
        <v>77</v>
      </c>
      <c r="AZ25" s="1426" t="s">
        <v>77</v>
      </c>
      <c r="BA25" s="142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552" t="s">
        <v>237</v>
      </c>
      <c r="B27" s="1552"/>
      <c r="C27" s="1552"/>
      <c r="D27" s="1552"/>
      <c r="E27" s="1552"/>
      <c r="F27" s="1552"/>
      <c r="G27" s="1552"/>
      <c r="H27" s="1552"/>
      <c r="I27" s="1552"/>
      <c r="J27" s="1553"/>
      <c r="K27" s="1553"/>
      <c r="L27" s="1553"/>
      <c r="M27" s="1553"/>
      <c r="N27" s="1553"/>
      <c r="O27" s="1553"/>
      <c r="P27" s="1553"/>
      <c r="Q27" s="1553"/>
      <c r="R27" s="1553"/>
      <c r="S27" s="1553"/>
      <c r="T27" s="1553"/>
      <c r="U27" s="1553"/>
      <c r="V27" s="1553"/>
      <c r="W27" s="1553"/>
      <c r="X27" s="1553"/>
      <c r="Y27" s="1553"/>
      <c r="Z27" s="1553"/>
      <c r="AA27" s="1553"/>
      <c r="AB27" s="1553"/>
      <c r="AC27" s="1553"/>
      <c r="AD27" s="1553"/>
      <c r="AE27" s="1553"/>
      <c r="AF27" s="1553"/>
      <c r="AG27" s="1553"/>
      <c r="AH27" s="1553"/>
      <c r="AI27" s="1553"/>
      <c r="AJ27" s="1553"/>
      <c r="AK27" s="1553"/>
      <c r="AL27" s="1553"/>
      <c r="AM27" s="1553"/>
      <c r="AN27" s="1553"/>
      <c r="AO27" s="1553"/>
      <c r="AP27" s="1553"/>
      <c r="AQ27" s="1553"/>
      <c r="AR27" s="1553"/>
      <c r="AS27" s="1553"/>
      <c r="AT27" s="1553"/>
      <c r="AU27" s="1553"/>
      <c r="AV27" s="1554"/>
      <c r="AW27" s="1554"/>
      <c r="AX27" s="1554"/>
      <c r="AY27" s="1554"/>
      <c r="AZ27" s="1554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555" t="s">
        <v>12</v>
      </c>
      <c r="B31" s="1556"/>
      <c r="C31" s="1561" t="s">
        <v>14</v>
      </c>
      <c r="D31" s="1562"/>
      <c r="E31" s="1562"/>
      <c r="F31" s="1563"/>
      <c r="G31" s="1568" t="s">
        <v>309</v>
      </c>
      <c r="H31" s="1562"/>
      <c r="I31" s="1563"/>
      <c r="J31" s="1568" t="s">
        <v>17</v>
      </c>
      <c r="K31" s="1562"/>
      <c r="L31" s="1562"/>
      <c r="M31" s="1563"/>
      <c r="N31" s="1568" t="s">
        <v>121</v>
      </c>
      <c r="O31" s="1562"/>
      <c r="P31" s="1563"/>
      <c r="Q31" s="1568" t="s">
        <v>122</v>
      </c>
      <c r="R31" s="1571"/>
      <c r="S31" s="1572"/>
      <c r="T31" s="1568" t="s">
        <v>123</v>
      </c>
      <c r="U31" s="1562"/>
      <c r="V31" s="1562"/>
      <c r="W31" s="1579" t="s">
        <v>101</v>
      </c>
      <c r="X31" s="1562"/>
      <c r="Y31" s="1556"/>
      <c r="Z31" s="135"/>
      <c r="AA31" s="1580" t="s">
        <v>518</v>
      </c>
      <c r="AB31" s="1581"/>
      <c r="AC31" s="1581"/>
      <c r="AD31" s="1581"/>
      <c r="AE31" s="1581"/>
      <c r="AF31" s="1582"/>
      <c r="AG31" s="1582"/>
      <c r="AH31" s="1579" t="s">
        <v>109</v>
      </c>
      <c r="AI31" s="1582"/>
      <c r="AJ31" s="1582"/>
      <c r="AK31" s="1588"/>
      <c r="AL31" s="1588"/>
      <c r="AM31" s="1589"/>
      <c r="AN31" s="1594" t="s">
        <v>261</v>
      </c>
      <c r="AO31" s="1595"/>
      <c r="AP31" s="1595"/>
      <c r="AQ31" s="1595"/>
      <c r="AR31" s="1596"/>
      <c r="AS31" s="274"/>
      <c r="AT31" s="275"/>
      <c r="AU31" s="275"/>
      <c r="AV31" s="275"/>
      <c r="AW31" s="275"/>
      <c r="AX31" s="274"/>
      <c r="AY31" s="276"/>
      <c r="AZ31" s="276"/>
      <c r="BA31" s="276"/>
    </row>
    <row r="32" spans="1:53" ht="18.75" customHeight="1">
      <c r="A32" s="1557"/>
      <c r="B32" s="1558"/>
      <c r="C32" s="1564"/>
      <c r="D32" s="1564"/>
      <c r="E32" s="1564"/>
      <c r="F32" s="1565"/>
      <c r="G32" s="1569"/>
      <c r="H32" s="1564"/>
      <c r="I32" s="1565"/>
      <c r="J32" s="1569"/>
      <c r="K32" s="1564"/>
      <c r="L32" s="1564"/>
      <c r="M32" s="1565"/>
      <c r="N32" s="1569"/>
      <c r="O32" s="1564"/>
      <c r="P32" s="1565"/>
      <c r="Q32" s="1573"/>
      <c r="R32" s="1574"/>
      <c r="S32" s="1575"/>
      <c r="T32" s="1569"/>
      <c r="U32" s="1564"/>
      <c r="V32" s="1564"/>
      <c r="W32" s="1557"/>
      <c r="X32" s="1564"/>
      <c r="Y32" s="1558"/>
      <c r="Z32" s="135"/>
      <c r="AA32" s="1583"/>
      <c r="AB32" s="1584"/>
      <c r="AC32" s="1584"/>
      <c r="AD32" s="1584"/>
      <c r="AE32" s="1584"/>
      <c r="AF32" s="1585"/>
      <c r="AG32" s="1585"/>
      <c r="AH32" s="1590"/>
      <c r="AI32" s="1585"/>
      <c r="AJ32" s="1585"/>
      <c r="AK32" s="1591"/>
      <c r="AL32" s="1591"/>
      <c r="AM32" s="1592"/>
      <c r="AN32" s="1597"/>
      <c r="AO32" s="1598"/>
      <c r="AP32" s="1598"/>
      <c r="AQ32" s="1598"/>
      <c r="AR32" s="1599"/>
      <c r="AS32" s="275"/>
      <c r="AT32" s="275"/>
      <c r="AU32" s="275"/>
      <c r="AV32" s="275"/>
      <c r="AW32" s="275"/>
      <c r="AX32" s="276"/>
      <c r="AY32" s="276"/>
      <c r="AZ32" s="276"/>
      <c r="BA32" s="276"/>
    </row>
    <row r="33" spans="1:53" ht="26.25" customHeight="1" thickBot="1">
      <c r="A33" s="1559"/>
      <c r="B33" s="1560"/>
      <c r="C33" s="1566"/>
      <c r="D33" s="1566"/>
      <c r="E33" s="1566"/>
      <c r="F33" s="1567"/>
      <c r="G33" s="1570"/>
      <c r="H33" s="1566"/>
      <c r="I33" s="1567"/>
      <c r="J33" s="1570"/>
      <c r="K33" s="1566"/>
      <c r="L33" s="1566"/>
      <c r="M33" s="1567"/>
      <c r="N33" s="1570"/>
      <c r="O33" s="1566"/>
      <c r="P33" s="1567"/>
      <c r="Q33" s="1576"/>
      <c r="R33" s="1577"/>
      <c r="S33" s="1578"/>
      <c r="T33" s="1570"/>
      <c r="U33" s="1566"/>
      <c r="V33" s="1566"/>
      <c r="W33" s="1559"/>
      <c r="X33" s="1566"/>
      <c r="Y33" s="1560"/>
      <c r="Z33" s="135"/>
      <c r="AA33" s="1586"/>
      <c r="AB33" s="1587"/>
      <c r="AC33" s="1587"/>
      <c r="AD33" s="1587"/>
      <c r="AE33" s="1587"/>
      <c r="AF33" s="1587"/>
      <c r="AG33" s="1587"/>
      <c r="AH33" s="1586"/>
      <c r="AI33" s="1587"/>
      <c r="AJ33" s="1587"/>
      <c r="AK33" s="1587"/>
      <c r="AL33" s="1587"/>
      <c r="AM33" s="1593"/>
      <c r="AN33" s="1600"/>
      <c r="AO33" s="1601"/>
      <c r="AP33" s="1601"/>
      <c r="AQ33" s="1601"/>
      <c r="AR33" s="1602"/>
      <c r="AS33" s="275"/>
      <c r="AT33" s="275"/>
      <c r="AU33" s="275"/>
      <c r="AV33" s="275"/>
      <c r="AW33" s="275"/>
      <c r="AX33" s="276"/>
      <c r="AY33" s="276"/>
      <c r="AZ33" s="276"/>
      <c r="BA33" s="276"/>
    </row>
    <row r="34" spans="1:53" ht="31.5" customHeight="1">
      <c r="A34" s="1603" t="s">
        <v>126</v>
      </c>
      <c r="B34" s="1604"/>
      <c r="C34" s="1605">
        <v>36</v>
      </c>
      <c r="D34" s="1605"/>
      <c r="E34" s="1605"/>
      <c r="F34" s="1606"/>
      <c r="G34" s="1607">
        <v>2</v>
      </c>
      <c r="H34" s="1608"/>
      <c r="I34" s="1609"/>
      <c r="J34" s="1607">
        <v>2</v>
      </c>
      <c r="K34" s="1608"/>
      <c r="L34" s="1608"/>
      <c r="M34" s="1609"/>
      <c r="N34" s="1607"/>
      <c r="O34" s="1608"/>
      <c r="P34" s="1609"/>
      <c r="Q34" s="1610"/>
      <c r="R34" s="1611"/>
      <c r="S34" s="1612"/>
      <c r="T34" s="1607">
        <v>12</v>
      </c>
      <c r="U34" s="1613"/>
      <c r="V34" s="1613"/>
      <c r="W34" s="1614">
        <f>C34+G34+J34+N34+Q34+T34</f>
        <v>52</v>
      </c>
      <c r="X34" s="1615"/>
      <c r="Y34" s="1616"/>
      <c r="Z34" s="135"/>
      <c r="AA34" s="1617" t="s">
        <v>519</v>
      </c>
      <c r="AB34" s="1618"/>
      <c r="AC34" s="1618"/>
      <c r="AD34" s="1618"/>
      <c r="AE34" s="1618"/>
      <c r="AF34" s="1619"/>
      <c r="AG34" s="1619"/>
      <c r="AH34" s="1622" t="s">
        <v>516</v>
      </c>
      <c r="AI34" s="1623"/>
      <c r="AJ34" s="1623"/>
      <c r="AK34" s="1624"/>
      <c r="AL34" s="1624"/>
      <c r="AM34" s="1625"/>
      <c r="AN34" s="1606" t="s">
        <v>250</v>
      </c>
      <c r="AO34" s="1627"/>
      <c r="AP34" s="1627"/>
      <c r="AQ34" s="1627"/>
      <c r="AR34" s="1628"/>
      <c r="AS34" s="278"/>
      <c r="AT34" s="278"/>
      <c r="AU34" s="278"/>
      <c r="AV34" s="278"/>
      <c r="AW34" s="278"/>
      <c r="AX34" s="279"/>
      <c r="AY34" s="277"/>
      <c r="AZ34" s="277"/>
      <c r="BA34" s="277"/>
    </row>
    <row r="35" spans="1:53" ht="18.75" customHeight="1" thickBot="1">
      <c r="A35" s="1637" t="s">
        <v>127</v>
      </c>
      <c r="B35" s="1638"/>
      <c r="C35" s="1639">
        <v>36</v>
      </c>
      <c r="D35" s="1639"/>
      <c r="E35" s="1639"/>
      <c r="F35" s="1640"/>
      <c r="G35" s="1632">
        <v>2</v>
      </c>
      <c r="H35" s="1641"/>
      <c r="I35" s="1642"/>
      <c r="J35" s="1632">
        <v>2</v>
      </c>
      <c r="K35" s="1641"/>
      <c r="L35" s="1641"/>
      <c r="M35" s="1642"/>
      <c r="N35" s="1632"/>
      <c r="O35" s="1641"/>
      <c r="P35" s="1642"/>
      <c r="Q35" s="1643"/>
      <c r="R35" s="1644"/>
      <c r="S35" s="1645"/>
      <c r="T35" s="1632">
        <v>12</v>
      </c>
      <c r="U35" s="1633"/>
      <c r="V35" s="1633"/>
      <c r="W35" s="1634">
        <f>C35+G35+J35+N35+Q35+T35</f>
        <v>52</v>
      </c>
      <c r="X35" s="1635"/>
      <c r="Y35" s="1636"/>
      <c r="Z35" s="135"/>
      <c r="AA35" s="1620"/>
      <c r="AB35" s="1621"/>
      <c r="AC35" s="1621"/>
      <c r="AD35" s="1621"/>
      <c r="AE35" s="1621"/>
      <c r="AF35" s="1621"/>
      <c r="AG35" s="1621"/>
      <c r="AH35" s="1620"/>
      <c r="AI35" s="1621"/>
      <c r="AJ35" s="1621"/>
      <c r="AK35" s="1621"/>
      <c r="AL35" s="1621"/>
      <c r="AM35" s="1626"/>
      <c r="AN35" s="1629"/>
      <c r="AO35" s="1630"/>
      <c r="AP35" s="1630"/>
      <c r="AQ35" s="1630"/>
      <c r="AR35" s="1631"/>
      <c r="AS35" s="280"/>
      <c r="AT35" s="135"/>
      <c r="AU35" s="135"/>
      <c r="AV35" s="135"/>
      <c r="AW35" s="135"/>
      <c r="AX35" s="280"/>
      <c r="AY35" s="280"/>
      <c r="AZ35" s="280"/>
      <c r="BA35" s="281"/>
    </row>
    <row r="36" spans="1:53" ht="18.75" customHeight="1">
      <c r="A36" s="1637" t="s">
        <v>128</v>
      </c>
      <c r="B36" s="1638"/>
      <c r="C36" s="1639">
        <v>35</v>
      </c>
      <c r="D36" s="1639"/>
      <c r="E36" s="1639"/>
      <c r="F36" s="1640"/>
      <c r="G36" s="1632">
        <v>3</v>
      </c>
      <c r="H36" s="1641"/>
      <c r="I36" s="1642"/>
      <c r="J36" s="1632">
        <v>3</v>
      </c>
      <c r="K36" s="1641"/>
      <c r="L36" s="1641"/>
      <c r="M36" s="1642"/>
      <c r="N36" s="1632"/>
      <c r="O36" s="1641"/>
      <c r="P36" s="1642"/>
      <c r="Q36" s="1643"/>
      <c r="R36" s="1644"/>
      <c r="S36" s="1645"/>
      <c r="T36" s="1632">
        <v>11</v>
      </c>
      <c r="U36" s="1633"/>
      <c r="V36" s="1633"/>
      <c r="W36" s="1634">
        <f>C36+G36+J36+N36+Q36+T36</f>
        <v>52</v>
      </c>
      <c r="X36" s="1635"/>
      <c r="Y36" s="1636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637" t="s">
        <v>129</v>
      </c>
      <c r="B37" s="1638"/>
      <c r="C37" s="1639">
        <v>35</v>
      </c>
      <c r="D37" s="1639"/>
      <c r="E37" s="1639"/>
      <c r="F37" s="1640"/>
      <c r="G37" s="1632">
        <v>3</v>
      </c>
      <c r="H37" s="1641"/>
      <c r="I37" s="1642"/>
      <c r="J37" s="1632">
        <v>3</v>
      </c>
      <c r="K37" s="1641"/>
      <c r="L37" s="1641"/>
      <c r="M37" s="1642"/>
      <c r="N37" s="1632"/>
      <c r="O37" s="1641"/>
      <c r="P37" s="1642"/>
      <c r="Q37" s="1648"/>
      <c r="R37" s="1644"/>
      <c r="S37" s="1645"/>
      <c r="T37" s="1649">
        <v>11</v>
      </c>
      <c r="U37" s="1633"/>
      <c r="V37" s="1633"/>
      <c r="W37" s="1634">
        <f>C37+G37+J37+N37+Q37+T37</f>
        <v>52</v>
      </c>
      <c r="X37" s="1635"/>
      <c r="Y37" s="1636"/>
      <c r="Z37" s="135"/>
      <c r="AA37" s="1665"/>
      <c r="AB37" s="1666"/>
      <c r="AC37" s="1666"/>
      <c r="AD37" s="1666"/>
      <c r="AE37" s="1666"/>
      <c r="AF37" s="1666"/>
      <c r="AG37" s="1666"/>
      <c r="AH37" s="1667"/>
      <c r="AI37" s="1668"/>
      <c r="AJ37" s="1668"/>
      <c r="AK37" s="1662"/>
      <c r="AL37" s="1624"/>
      <c r="AM37" s="1624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 thickBot="1">
      <c r="A38" s="1650" t="s">
        <v>130</v>
      </c>
      <c r="B38" s="1651"/>
      <c r="C38" s="1652">
        <v>23</v>
      </c>
      <c r="D38" s="1652"/>
      <c r="E38" s="1652"/>
      <c r="F38" s="1653"/>
      <c r="G38" s="1646">
        <v>3</v>
      </c>
      <c r="H38" s="1654"/>
      <c r="I38" s="1655"/>
      <c r="J38" s="1656">
        <v>3</v>
      </c>
      <c r="K38" s="1654"/>
      <c r="L38" s="1654"/>
      <c r="M38" s="1655"/>
      <c r="N38" s="1646">
        <v>11</v>
      </c>
      <c r="O38" s="1654"/>
      <c r="P38" s="1655"/>
      <c r="Q38" s="1657">
        <v>2</v>
      </c>
      <c r="R38" s="1658"/>
      <c r="S38" s="1659"/>
      <c r="T38" s="1646">
        <v>1</v>
      </c>
      <c r="U38" s="1647"/>
      <c r="V38" s="1647"/>
      <c r="W38" s="1684">
        <f>C38+G38+J38+N38+Q38+T38</f>
        <v>43</v>
      </c>
      <c r="X38" s="1685"/>
      <c r="Y38" s="1686"/>
      <c r="Z38" s="135"/>
      <c r="AA38" s="1660"/>
      <c r="AB38" s="1591"/>
      <c r="AC38" s="1591"/>
      <c r="AD38" s="1591"/>
      <c r="AE38" s="1591"/>
      <c r="AF38" s="1591"/>
      <c r="AG38" s="1591"/>
      <c r="AH38" s="1661"/>
      <c r="AI38" s="1661"/>
      <c r="AJ38" s="1661"/>
      <c r="AK38" s="1662"/>
      <c r="AL38" s="1618"/>
      <c r="AM38" s="1618"/>
      <c r="AN38" s="140"/>
      <c r="AO38" s="1663"/>
      <c r="AP38" s="1591"/>
      <c r="AQ38" s="1591"/>
      <c r="AR38" s="1591"/>
      <c r="AS38" s="1664"/>
      <c r="AT38" s="1624"/>
      <c r="AU38" s="1624"/>
      <c r="AV38" s="1624"/>
      <c r="AW38" s="1624"/>
      <c r="AX38" s="1664"/>
      <c r="AY38" s="1664"/>
      <c r="AZ38" s="1664"/>
      <c r="BA38" s="1669"/>
    </row>
    <row r="39" spans="1:53" ht="18.75" customHeight="1" thickBot="1">
      <c r="A39" s="1670" t="s">
        <v>23</v>
      </c>
      <c r="B39" s="1671"/>
      <c r="C39" s="1672">
        <f>SUM(C34:F38)</f>
        <v>165</v>
      </c>
      <c r="D39" s="1672"/>
      <c r="E39" s="1672"/>
      <c r="F39" s="1673"/>
      <c r="G39" s="1674">
        <v>13</v>
      </c>
      <c r="H39" s="1675"/>
      <c r="I39" s="1676"/>
      <c r="J39" s="1677">
        <v>13</v>
      </c>
      <c r="K39" s="1678"/>
      <c r="L39" s="1678"/>
      <c r="M39" s="1679"/>
      <c r="N39" s="1677">
        <v>11</v>
      </c>
      <c r="O39" s="1680"/>
      <c r="P39" s="1681"/>
      <c r="Q39" s="1677">
        <v>2</v>
      </c>
      <c r="R39" s="1678"/>
      <c r="S39" s="1679"/>
      <c r="T39" s="1677">
        <v>47</v>
      </c>
      <c r="U39" s="1678"/>
      <c r="V39" s="1678"/>
      <c r="W39" s="1682">
        <f>C39+G39+N39+Q39+T39</f>
        <v>238</v>
      </c>
      <c r="X39" s="1675"/>
      <c r="Y39" s="1683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688"/>
      <c r="K40" s="1688"/>
      <c r="L40" s="1688"/>
      <c r="M40" s="1688"/>
      <c r="N40" s="1688"/>
      <c r="O40" s="3"/>
      <c r="P40" s="3"/>
      <c r="Q40" s="1687"/>
      <c r="R40" s="1687"/>
      <c r="S40" s="1687"/>
      <c r="T40" s="1687"/>
      <c r="U40" s="1687"/>
      <c r="V40" s="1687"/>
      <c r="W40" s="26"/>
      <c r="X40" s="26"/>
      <c r="Y40" s="1687"/>
      <c r="Z40" s="1687"/>
      <c r="AA40" s="1687"/>
      <c r="AB40" s="1687"/>
      <c r="AC40" s="1687"/>
      <c r="AD40" s="1687"/>
      <c r="AE40" s="26"/>
      <c r="AF40" s="26"/>
      <c r="AG40" s="1687"/>
      <c r="AH40" s="1687"/>
      <c r="AI40" s="1687"/>
      <c r="AJ40" s="1687"/>
      <c r="AK40" s="26"/>
      <c r="AL40" s="26"/>
      <c r="AM40" s="1687"/>
      <c r="AN40" s="1687"/>
      <c r="AO40" s="1687"/>
      <c r="AP40" s="1687"/>
      <c r="AQ40" s="1689"/>
      <c r="AR40" s="26"/>
      <c r="AS40" s="1687"/>
      <c r="AT40" s="1687"/>
      <c r="AU40" s="1687"/>
      <c r="AV40" s="1687"/>
      <c r="AW40" s="1687"/>
      <c r="AX40" s="26"/>
      <c r="AY40" s="1687"/>
      <c r="AZ40" s="1687"/>
      <c r="BA40" s="1687"/>
    </row>
  </sheetData>
  <sheetProtection/>
  <mergeCells count="120">
    <mergeCell ref="AY40:BA40"/>
    <mergeCell ref="J40:N40"/>
    <mergeCell ref="Q40:V40"/>
    <mergeCell ref="Y40:AD40"/>
    <mergeCell ref="AG40:AJ40"/>
    <mergeCell ref="AM40:AQ40"/>
    <mergeCell ref="AS40:AW40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A38:AG38"/>
    <mergeCell ref="AH38:AJ38"/>
    <mergeCell ref="AK38:AM38"/>
    <mergeCell ref="AO38:AR38"/>
    <mergeCell ref="AS38:AW38"/>
    <mergeCell ref="AA37:AG37"/>
    <mergeCell ref="AH37:AJ37"/>
    <mergeCell ref="AK37:AM37"/>
    <mergeCell ref="A38:B38"/>
    <mergeCell ref="C38:F38"/>
    <mergeCell ref="G38:I38"/>
    <mergeCell ref="J38:M38"/>
    <mergeCell ref="N38:P38"/>
    <mergeCell ref="Q38:S38"/>
    <mergeCell ref="T38:V38"/>
    <mergeCell ref="T36:V36"/>
    <mergeCell ref="W36:Y36"/>
    <mergeCell ref="A37:B37"/>
    <mergeCell ref="C37:F37"/>
    <mergeCell ref="G37:I37"/>
    <mergeCell ref="J37:M37"/>
    <mergeCell ref="N37:P37"/>
    <mergeCell ref="Q37:S37"/>
    <mergeCell ref="T37:V37"/>
    <mergeCell ref="W37:Y37"/>
    <mergeCell ref="A36:B36"/>
    <mergeCell ref="C36:F36"/>
    <mergeCell ref="G36:I36"/>
    <mergeCell ref="J36:M36"/>
    <mergeCell ref="N36:P36"/>
    <mergeCell ref="Q36:S36"/>
    <mergeCell ref="A35:B35"/>
    <mergeCell ref="C35:F35"/>
    <mergeCell ref="G35:I35"/>
    <mergeCell ref="J35:M35"/>
    <mergeCell ref="N35:P35"/>
    <mergeCell ref="Q35:S35"/>
    <mergeCell ref="Q34:S34"/>
    <mergeCell ref="T34:V34"/>
    <mergeCell ref="W34:Y34"/>
    <mergeCell ref="AA34:AG35"/>
    <mergeCell ref="AH34:AM35"/>
    <mergeCell ref="AN34:AR35"/>
    <mergeCell ref="T35:V35"/>
    <mergeCell ref="W35:Y35"/>
    <mergeCell ref="T31:V33"/>
    <mergeCell ref="W31:Y33"/>
    <mergeCell ref="AA31:AG33"/>
    <mergeCell ref="AH31:AM33"/>
    <mergeCell ref="AN31:AR33"/>
    <mergeCell ref="A34:B34"/>
    <mergeCell ref="C34:F34"/>
    <mergeCell ref="G34:I34"/>
    <mergeCell ref="J34:M34"/>
    <mergeCell ref="N34:P34"/>
    <mergeCell ref="A31:B33"/>
    <mergeCell ref="C31:F33"/>
    <mergeCell ref="G31:I33"/>
    <mergeCell ref="J31:M33"/>
    <mergeCell ref="N31:P33"/>
    <mergeCell ref="Q31:S33"/>
    <mergeCell ref="AF19:AI19"/>
    <mergeCell ref="AJ19:AN19"/>
    <mergeCell ref="AO19:AR19"/>
    <mergeCell ref="AS19:AW19"/>
    <mergeCell ref="AX19:BA19"/>
    <mergeCell ref="A27:AZ27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P9:AN9"/>
    <mergeCell ref="P10:AN10"/>
    <mergeCell ref="P11:AN11"/>
    <mergeCell ref="P12:AN12"/>
    <mergeCell ref="P13:AN13"/>
    <mergeCell ref="P14:AN14"/>
    <mergeCell ref="A6:O6"/>
    <mergeCell ref="P6:AN6"/>
    <mergeCell ref="AO6:AZ6"/>
    <mergeCell ref="A7:O7"/>
    <mergeCell ref="P7:AN7"/>
    <mergeCell ref="AO7:BA8"/>
    <mergeCell ref="P8:AN8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8"/>
  <sheetViews>
    <sheetView tabSelected="1" view="pageBreakPreview" zoomScale="75" zoomScaleNormal="5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R24" sqref="R24:S2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4" width="0" style="499" hidden="1" customWidth="1"/>
    <col min="35" max="35" width="9.25390625" style="680" hidden="1" customWidth="1"/>
    <col min="36" max="36" width="12.875" style="680" hidden="1" customWidth="1"/>
    <col min="37" max="37" width="0" style="13" hidden="1" customWidth="1"/>
    <col min="38" max="38" width="12.75390625" style="13" hidden="1" customWidth="1"/>
    <col min="39" max="39" width="12.375" style="13" hidden="1" customWidth="1"/>
    <col min="40" max="43" width="0" style="13" hidden="1" customWidth="1"/>
    <col min="44" max="16384" width="9.125" style="13" customWidth="1"/>
  </cols>
  <sheetData>
    <row r="1" spans="1:36" s="38" customFormat="1" ht="16.5" thickBot="1">
      <c r="A1" s="1935" t="s">
        <v>525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  <c r="U1" s="1936"/>
      <c r="V1" s="1936"/>
      <c r="W1" s="1936"/>
      <c r="X1" s="1936"/>
      <c r="Y1" s="1937"/>
      <c r="Z1" s="1937"/>
      <c r="AA1" s="1937"/>
      <c r="AB1" s="1938"/>
      <c r="AC1" s="528"/>
      <c r="AD1" s="528"/>
      <c r="AE1" s="529"/>
      <c r="AF1" s="494"/>
      <c r="AG1" s="494"/>
      <c r="AH1" s="494"/>
      <c r="AI1" s="620"/>
      <c r="AJ1" s="620"/>
    </row>
    <row r="2" spans="1:36" s="38" customFormat="1" ht="18.75" customHeight="1">
      <c r="A2" s="1920" t="s">
        <v>24</v>
      </c>
      <c r="B2" s="1970" t="s">
        <v>125</v>
      </c>
      <c r="C2" s="1912" t="s">
        <v>260</v>
      </c>
      <c r="D2" s="1913"/>
      <c r="E2" s="1914"/>
      <c r="F2" s="1915"/>
      <c r="G2" s="1945" t="s">
        <v>124</v>
      </c>
      <c r="H2" s="1951" t="s">
        <v>112</v>
      </c>
      <c r="I2" s="1952"/>
      <c r="J2" s="1952"/>
      <c r="K2" s="1952"/>
      <c r="L2" s="1952"/>
      <c r="M2" s="1953"/>
      <c r="N2" s="1895" t="s">
        <v>259</v>
      </c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7"/>
      <c r="AF2" s="494"/>
      <c r="AG2" s="494"/>
      <c r="AH2" s="494"/>
      <c r="AI2" s="620"/>
      <c r="AJ2" s="620"/>
    </row>
    <row r="3" spans="1:36" s="38" customFormat="1" ht="24.75" customHeight="1" thickBot="1">
      <c r="A3" s="1921"/>
      <c r="B3" s="1971"/>
      <c r="C3" s="1916"/>
      <c r="D3" s="1917"/>
      <c r="E3" s="1918"/>
      <c r="F3" s="1919"/>
      <c r="G3" s="1946"/>
      <c r="H3" s="1961" t="s">
        <v>116</v>
      </c>
      <c r="I3" s="1939" t="s">
        <v>117</v>
      </c>
      <c r="J3" s="1939"/>
      <c r="K3" s="1939"/>
      <c r="L3" s="1939"/>
      <c r="M3" s="1954" t="s">
        <v>113</v>
      </c>
      <c r="N3" s="1898"/>
      <c r="O3" s="1899"/>
      <c r="P3" s="1899"/>
      <c r="Q3" s="1899"/>
      <c r="R3" s="1899"/>
      <c r="S3" s="1899"/>
      <c r="T3" s="1899"/>
      <c r="U3" s="1899"/>
      <c r="V3" s="1899"/>
      <c r="W3" s="1899"/>
      <c r="X3" s="1899"/>
      <c r="Y3" s="1899"/>
      <c r="Z3" s="1899"/>
      <c r="AA3" s="1899"/>
      <c r="AB3" s="1899"/>
      <c r="AC3" s="1899"/>
      <c r="AD3" s="1899"/>
      <c r="AE3" s="1900"/>
      <c r="AF3" s="494">
        <v>1</v>
      </c>
      <c r="AG3" s="494"/>
      <c r="AH3" s="494"/>
      <c r="AI3" s="620"/>
      <c r="AJ3" s="620"/>
    </row>
    <row r="4" spans="1:36" s="38" customFormat="1" ht="18" customHeight="1" thickBot="1">
      <c r="A4" s="1921"/>
      <c r="B4" s="1971"/>
      <c r="C4" s="1943" t="s">
        <v>25</v>
      </c>
      <c r="D4" s="1958" t="s">
        <v>26</v>
      </c>
      <c r="E4" s="1956" t="s">
        <v>118</v>
      </c>
      <c r="F4" s="1957"/>
      <c r="G4" s="1946"/>
      <c r="H4" s="1961"/>
      <c r="I4" s="1958" t="s">
        <v>114</v>
      </c>
      <c r="J4" s="1948" t="s">
        <v>115</v>
      </c>
      <c r="K4" s="1949"/>
      <c r="L4" s="1950"/>
      <c r="M4" s="1954"/>
      <c r="N4" s="1903" t="s">
        <v>27</v>
      </c>
      <c r="O4" s="1904"/>
      <c r="P4" s="1905"/>
      <c r="Q4" s="1903" t="s">
        <v>28</v>
      </c>
      <c r="R4" s="1904"/>
      <c r="S4" s="1905"/>
      <c r="T4" s="1903" t="s">
        <v>29</v>
      </c>
      <c r="U4" s="1904"/>
      <c r="V4" s="1905"/>
      <c r="W4" s="1903" t="s">
        <v>30</v>
      </c>
      <c r="X4" s="1904"/>
      <c r="Y4" s="1905"/>
      <c r="Z4" s="1903" t="s">
        <v>31</v>
      </c>
      <c r="AA4" s="1904"/>
      <c r="AB4" s="1905"/>
      <c r="AC4" s="530"/>
      <c r="AD4" s="500"/>
      <c r="AE4" s="531"/>
      <c r="AF4" s="494">
        <v>2</v>
      </c>
      <c r="AG4" s="494"/>
      <c r="AH4" s="494"/>
      <c r="AI4" s="620"/>
      <c r="AJ4" s="620"/>
    </row>
    <row r="5" spans="1:36" s="38" customFormat="1" ht="19.5" thickBot="1">
      <c r="A5" s="1921"/>
      <c r="B5" s="1971"/>
      <c r="C5" s="1943"/>
      <c r="D5" s="1958"/>
      <c r="E5" s="1964" t="s">
        <v>119</v>
      </c>
      <c r="F5" s="1940" t="s">
        <v>120</v>
      </c>
      <c r="G5" s="1946"/>
      <c r="H5" s="1961"/>
      <c r="I5" s="1958"/>
      <c r="J5" s="1964" t="s">
        <v>65</v>
      </c>
      <c r="K5" s="1977" t="s">
        <v>66</v>
      </c>
      <c r="L5" s="1925" t="s">
        <v>67</v>
      </c>
      <c r="M5" s="1954"/>
      <c r="N5" s="1973" t="s">
        <v>262</v>
      </c>
      <c r="O5" s="1974"/>
      <c r="P5" s="1975"/>
      <c r="Q5" s="1975"/>
      <c r="R5" s="1975"/>
      <c r="S5" s="1975"/>
      <c r="T5" s="1975"/>
      <c r="U5" s="1975"/>
      <c r="V5" s="1975"/>
      <c r="W5" s="1975"/>
      <c r="X5" s="1975"/>
      <c r="Y5" s="1975"/>
      <c r="Z5" s="1975"/>
      <c r="AA5" s="1975"/>
      <c r="AB5" s="1976"/>
      <c r="AE5" s="252"/>
      <c r="AF5" s="494">
        <v>3</v>
      </c>
      <c r="AG5" s="494"/>
      <c r="AH5" s="494"/>
      <c r="AI5" s="620"/>
      <c r="AJ5" s="620"/>
    </row>
    <row r="6" spans="1:36" s="38" customFormat="1" ht="16.5" thickBot="1">
      <c r="A6" s="1921"/>
      <c r="B6" s="1971"/>
      <c r="C6" s="1943"/>
      <c r="D6" s="1958"/>
      <c r="E6" s="1926"/>
      <c r="F6" s="1941"/>
      <c r="G6" s="1946"/>
      <c r="H6" s="1961"/>
      <c r="I6" s="1958"/>
      <c r="J6" s="1926"/>
      <c r="K6" s="1926"/>
      <c r="L6" s="1926"/>
      <c r="M6" s="1954"/>
      <c r="N6" s="536">
        <v>1</v>
      </c>
      <c r="O6" s="1929">
        <v>2</v>
      </c>
      <c r="P6" s="1930"/>
      <c r="Q6" s="536">
        <v>3</v>
      </c>
      <c r="R6" s="1929">
        <v>4</v>
      </c>
      <c r="S6" s="1930"/>
      <c r="T6" s="536">
        <v>5</v>
      </c>
      <c r="U6" s="1929">
        <v>6</v>
      </c>
      <c r="V6" s="1930"/>
      <c r="W6" s="603">
        <v>7</v>
      </c>
      <c r="X6" s="1966">
        <v>8</v>
      </c>
      <c r="Y6" s="1967"/>
      <c r="Z6" s="603">
        <v>9</v>
      </c>
      <c r="AA6" s="537" t="s">
        <v>249</v>
      </c>
      <c r="AB6" s="538" t="s">
        <v>250</v>
      </c>
      <c r="AE6" s="252"/>
      <c r="AF6" s="494">
        <v>4</v>
      </c>
      <c r="AG6" s="494"/>
      <c r="AH6" s="494"/>
      <c r="AI6" s="620"/>
      <c r="AJ6" s="620"/>
    </row>
    <row r="7" spans="1:43" s="38" customFormat="1" ht="42" customHeight="1" thickBot="1">
      <c r="A7" s="1922"/>
      <c r="B7" s="1972"/>
      <c r="C7" s="1944"/>
      <c r="D7" s="1959"/>
      <c r="E7" s="1927"/>
      <c r="F7" s="1942"/>
      <c r="G7" s="1947"/>
      <c r="H7" s="1962"/>
      <c r="I7" s="1959"/>
      <c r="J7" s="1927"/>
      <c r="K7" s="1927"/>
      <c r="L7" s="1927"/>
      <c r="M7" s="1955"/>
      <c r="N7" s="1497"/>
      <c r="O7" s="1931"/>
      <c r="P7" s="1932"/>
      <c r="Q7" s="1497"/>
      <c r="R7" s="1931"/>
      <c r="S7" s="1932"/>
      <c r="T7" s="1497"/>
      <c r="U7" s="1931"/>
      <c r="V7" s="1932"/>
      <c r="W7" s="1497"/>
      <c r="X7" s="1931"/>
      <c r="Y7" s="1932"/>
      <c r="Z7" s="1497"/>
      <c r="AA7" s="1498"/>
      <c r="AB7" s="1499"/>
      <c r="AC7" s="522"/>
      <c r="AD7" s="522"/>
      <c r="AE7" s="523"/>
      <c r="AF7" s="1500">
        <v>5</v>
      </c>
      <c r="AG7" s="1500"/>
      <c r="AH7" s="1500"/>
      <c r="AI7" s="1501"/>
      <c r="AJ7" s="1501"/>
      <c r="AK7" s="522"/>
      <c r="AL7" s="522"/>
      <c r="AM7" s="522"/>
      <c r="AN7" s="522"/>
      <c r="AO7" s="522"/>
      <c r="AP7" s="522"/>
      <c r="AQ7" s="522"/>
    </row>
    <row r="8" spans="1:36" s="38" customFormat="1" ht="16.5" thickBot="1">
      <c r="A8" s="1492">
        <v>1</v>
      </c>
      <c r="B8" s="1493">
        <v>2</v>
      </c>
      <c r="C8" s="1480">
        <v>3</v>
      </c>
      <c r="D8" s="1481">
        <v>4</v>
      </c>
      <c r="E8" s="1481">
        <v>5</v>
      </c>
      <c r="F8" s="1482">
        <v>6</v>
      </c>
      <c r="G8" s="1494">
        <v>7</v>
      </c>
      <c r="H8" s="1495">
        <v>8</v>
      </c>
      <c r="I8" s="1481">
        <v>9</v>
      </c>
      <c r="J8" s="1481">
        <v>10</v>
      </c>
      <c r="K8" s="1481">
        <v>11</v>
      </c>
      <c r="L8" s="1496">
        <v>12</v>
      </c>
      <c r="M8" s="1482">
        <v>13</v>
      </c>
      <c r="N8" s="1480">
        <v>14</v>
      </c>
      <c r="O8" s="1782">
        <v>15</v>
      </c>
      <c r="P8" s="1928"/>
      <c r="Q8" s="1480">
        <v>16</v>
      </c>
      <c r="R8" s="1782">
        <v>17</v>
      </c>
      <c r="S8" s="1928"/>
      <c r="T8" s="1480">
        <v>18</v>
      </c>
      <c r="U8" s="1782">
        <v>19</v>
      </c>
      <c r="V8" s="1928"/>
      <c r="W8" s="1480">
        <v>20</v>
      </c>
      <c r="X8" s="1782">
        <v>21</v>
      </c>
      <c r="Y8" s="1928"/>
      <c r="Z8" s="1480">
        <v>22</v>
      </c>
      <c r="AA8" s="1481">
        <v>23</v>
      </c>
      <c r="AB8" s="1482">
        <v>24</v>
      </c>
      <c r="AC8" s="522"/>
      <c r="AD8" s="522"/>
      <c r="AE8" s="523"/>
      <c r="AF8" s="494"/>
      <c r="AG8" s="494"/>
      <c r="AH8" s="494"/>
      <c r="AI8" s="620"/>
      <c r="AJ8" s="620"/>
    </row>
    <row r="9" spans="1:38" s="38" customFormat="1" ht="19.5" thickBot="1">
      <c r="A9" s="1984" t="s">
        <v>168</v>
      </c>
      <c r="B9" s="1784"/>
      <c r="C9" s="1784"/>
      <c r="D9" s="1784"/>
      <c r="E9" s="1784"/>
      <c r="F9" s="1784"/>
      <c r="G9" s="1784"/>
      <c r="H9" s="1784"/>
      <c r="I9" s="1784"/>
      <c r="J9" s="1784"/>
      <c r="K9" s="1784"/>
      <c r="L9" s="1784"/>
      <c r="M9" s="1784"/>
      <c r="N9" s="1784"/>
      <c r="O9" s="1784"/>
      <c r="P9" s="1784"/>
      <c r="Q9" s="1784"/>
      <c r="R9" s="1784"/>
      <c r="S9" s="1784"/>
      <c r="T9" s="1784"/>
      <c r="U9" s="1784"/>
      <c r="V9" s="1784"/>
      <c r="W9" s="1784"/>
      <c r="X9" s="1784"/>
      <c r="Y9" s="1784"/>
      <c r="Z9" s="1784"/>
      <c r="AA9" s="1784"/>
      <c r="AB9" s="1985"/>
      <c r="AE9" s="252"/>
      <c r="AF9" s="494"/>
      <c r="AG9" s="494"/>
      <c r="AH9" s="494"/>
      <c r="AI9" s="620"/>
      <c r="AJ9" s="620"/>
      <c r="AL9" s="38" t="s">
        <v>30</v>
      </c>
    </row>
    <row r="10" spans="1:39" s="38" customFormat="1" ht="16.5" thickBot="1">
      <c r="A10" s="19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1885"/>
      <c r="Z10" s="1885"/>
      <c r="AA10" s="1885"/>
      <c r="AB10" s="1886"/>
      <c r="AE10" s="252"/>
      <c r="AF10" s="494"/>
      <c r="AG10" s="494"/>
      <c r="AH10" s="494"/>
      <c r="AI10" s="620"/>
      <c r="AJ10" s="620"/>
      <c r="AL10" s="38">
        <v>7</v>
      </c>
      <c r="AM10" s="38">
        <v>8</v>
      </c>
    </row>
    <row r="11" spans="1:39" s="38" customFormat="1" ht="31.5">
      <c r="A11" s="898" t="s">
        <v>141</v>
      </c>
      <c r="B11" s="898" t="s">
        <v>37</v>
      </c>
      <c r="C11" s="899"/>
      <c r="D11" s="900"/>
      <c r="E11" s="900"/>
      <c r="F11" s="551"/>
      <c r="G11" s="644">
        <f>H11/30</f>
        <v>6.5</v>
      </c>
      <c r="H11" s="899">
        <v>195</v>
      </c>
      <c r="I11" s="900"/>
      <c r="J11" s="901"/>
      <c r="K11" s="901"/>
      <c r="L11" s="902"/>
      <c r="M11" s="903"/>
      <c r="N11" s="904"/>
      <c r="O11" s="1978"/>
      <c r="P11" s="1983"/>
      <c r="Q11" s="539"/>
      <c r="R11" s="1978"/>
      <c r="S11" s="1979"/>
      <c r="T11" s="904"/>
      <c r="U11" s="1978"/>
      <c r="V11" s="1983"/>
      <c r="W11" s="562"/>
      <c r="X11" s="1986"/>
      <c r="Y11" s="1987"/>
      <c r="Z11" s="560"/>
      <c r="AA11" s="540"/>
      <c r="AB11" s="541"/>
      <c r="AE11" s="252"/>
      <c r="AF11" s="494"/>
      <c r="AG11" s="494"/>
      <c r="AH11" s="494"/>
      <c r="AI11" s="620"/>
      <c r="AJ11" s="620"/>
      <c r="AL11" s="38" t="b">
        <f>ISBLANK(W11)</f>
        <v>1</v>
      </c>
      <c r="AM11" s="38" t="b">
        <f>ISBLANK(X11)</f>
        <v>1</v>
      </c>
    </row>
    <row r="12" spans="1:39" s="38" customFormat="1" ht="31.5">
      <c r="A12" s="547" t="s">
        <v>143</v>
      </c>
      <c r="B12" s="547" t="s">
        <v>37</v>
      </c>
      <c r="C12" s="549"/>
      <c r="D12" s="234">
        <v>3</v>
      </c>
      <c r="E12" s="215"/>
      <c r="F12" s="510"/>
      <c r="G12" s="587">
        <v>3</v>
      </c>
      <c r="H12" s="549">
        <f aca="true" t="shared" si="0" ref="H12:H18">G12*30</f>
        <v>90</v>
      </c>
      <c r="I12" s="230">
        <v>4</v>
      </c>
      <c r="J12" s="230"/>
      <c r="K12" s="230"/>
      <c r="L12" s="215" t="s">
        <v>132</v>
      </c>
      <c r="M12" s="556">
        <f aca="true" t="shared" si="1" ref="M12:M23">H12-I12</f>
        <v>86</v>
      </c>
      <c r="N12" s="527"/>
      <c r="O12" s="1939"/>
      <c r="P12" s="1906"/>
      <c r="Q12" s="542" t="s">
        <v>132</v>
      </c>
      <c r="R12" s="1923"/>
      <c r="S12" s="1924"/>
      <c r="T12" s="508"/>
      <c r="U12" s="1923"/>
      <c r="V12" s="1960"/>
      <c r="W12" s="563"/>
      <c r="X12" s="1906"/>
      <c r="Y12" s="1907"/>
      <c r="Z12" s="527"/>
      <c r="AA12" s="39"/>
      <c r="AB12" s="251"/>
      <c r="AE12" s="252"/>
      <c r="AF12" s="494">
        <v>2</v>
      </c>
      <c r="AG12" s="494"/>
      <c r="AH12" s="494"/>
      <c r="AI12" s="620" t="s">
        <v>299</v>
      </c>
      <c r="AJ12" s="674">
        <f>SUMIF(AF$11:AF$23,AF$3,G$11:G$23)</f>
        <v>0</v>
      </c>
      <c r="AL12" s="38" t="b">
        <f aca="true" t="shared" si="2" ref="AL12:AL23">ISBLANK(W12)</f>
        <v>1</v>
      </c>
      <c r="AM12" s="38" t="b">
        <f aca="true" t="shared" si="3" ref="AM12:AM23">ISBLANK(X12)</f>
        <v>1</v>
      </c>
    </row>
    <row r="13" spans="1:39" s="38" customFormat="1" ht="31.5">
      <c r="A13" s="547" t="s">
        <v>144</v>
      </c>
      <c r="B13" s="547" t="s">
        <v>37</v>
      </c>
      <c r="C13" s="549">
        <v>4</v>
      </c>
      <c r="D13" s="215"/>
      <c r="E13" s="215"/>
      <c r="F13" s="510"/>
      <c r="G13" s="587">
        <v>3.5</v>
      </c>
      <c r="H13" s="549">
        <f t="shared" si="0"/>
        <v>105</v>
      </c>
      <c r="I13" s="230">
        <v>4</v>
      </c>
      <c r="J13" s="230"/>
      <c r="K13" s="230"/>
      <c r="L13" s="215" t="s">
        <v>132</v>
      </c>
      <c r="M13" s="556">
        <f t="shared" si="1"/>
        <v>101</v>
      </c>
      <c r="N13" s="527"/>
      <c r="O13" s="1939"/>
      <c r="P13" s="1906"/>
      <c r="Q13" s="542"/>
      <c r="R13" s="1923" t="s">
        <v>132</v>
      </c>
      <c r="S13" s="1924"/>
      <c r="T13" s="508"/>
      <c r="U13" s="1923"/>
      <c r="V13" s="1960"/>
      <c r="W13" s="563"/>
      <c r="X13" s="1906"/>
      <c r="Y13" s="1907"/>
      <c r="Z13" s="527"/>
      <c r="AA13" s="39"/>
      <c r="AB13" s="251"/>
      <c r="AE13" s="252"/>
      <c r="AF13" s="494">
        <v>2</v>
      </c>
      <c r="AG13" s="494"/>
      <c r="AH13" s="494"/>
      <c r="AI13" s="620" t="s">
        <v>300</v>
      </c>
      <c r="AJ13" s="674">
        <f>SUMIF(AF$11:AF$23,AF$4,G$11:G$23)</f>
        <v>13.5</v>
      </c>
      <c r="AL13" s="38" t="b">
        <f t="shared" si="2"/>
        <v>1</v>
      </c>
      <c r="AM13" s="38" t="b">
        <f t="shared" si="3"/>
        <v>1</v>
      </c>
    </row>
    <row r="14" spans="1:39" s="38" customFormat="1" ht="15.75">
      <c r="A14" s="547" t="s">
        <v>142</v>
      </c>
      <c r="B14" s="547" t="s">
        <v>36</v>
      </c>
      <c r="C14" s="549">
        <v>3</v>
      </c>
      <c r="D14" s="230"/>
      <c r="E14" s="230"/>
      <c r="F14" s="512"/>
      <c r="G14" s="587">
        <v>4</v>
      </c>
      <c r="H14" s="549">
        <f t="shared" si="0"/>
        <v>120</v>
      </c>
      <c r="I14" s="230">
        <v>4</v>
      </c>
      <c r="J14" s="215" t="s">
        <v>132</v>
      </c>
      <c r="K14" s="230"/>
      <c r="L14" s="234"/>
      <c r="M14" s="556">
        <f t="shared" si="1"/>
        <v>116</v>
      </c>
      <c r="O14" s="1923"/>
      <c r="P14" s="1960"/>
      <c r="Q14" s="542" t="s">
        <v>132</v>
      </c>
      <c r="R14" s="1923"/>
      <c r="S14" s="1924"/>
      <c r="T14" s="508"/>
      <c r="U14" s="1923"/>
      <c r="V14" s="1960"/>
      <c r="W14" s="563"/>
      <c r="X14" s="1906"/>
      <c r="Y14" s="1907"/>
      <c r="Z14" s="527"/>
      <c r="AA14" s="39"/>
      <c r="AB14" s="251"/>
      <c r="AE14" s="252"/>
      <c r="AF14" s="494">
        <v>2</v>
      </c>
      <c r="AG14" s="494"/>
      <c r="AH14" s="494"/>
      <c r="AI14" s="620" t="s">
        <v>301</v>
      </c>
      <c r="AJ14" s="674">
        <f>SUMIF(AF$11:AF$23,AF$5,G$11:G$23)</f>
        <v>15.5</v>
      </c>
      <c r="AL14" s="38" t="b">
        <f t="shared" si="2"/>
        <v>1</v>
      </c>
      <c r="AM14" s="38" t="b">
        <f t="shared" si="3"/>
        <v>1</v>
      </c>
    </row>
    <row r="15" spans="1:39" s="38" customFormat="1" ht="15.75">
      <c r="A15" s="547" t="s">
        <v>145</v>
      </c>
      <c r="B15" s="547" t="s">
        <v>71</v>
      </c>
      <c r="C15" s="549"/>
      <c r="D15" s="230">
        <v>5</v>
      </c>
      <c r="E15" s="230"/>
      <c r="F15" s="512"/>
      <c r="G15" s="587">
        <v>2</v>
      </c>
      <c r="H15" s="549">
        <f t="shared" si="0"/>
        <v>60</v>
      </c>
      <c r="I15" s="230">
        <v>4</v>
      </c>
      <c r="J15" s="215" t="s">
        <v>132</v>
      </c>
      <c r="K15" s="230"/>
      <c r="L15" s="215"/>
      <c r="M15" s="556">
        <f t="shared" si="1"/>
        <v>56</v>
      </c>
      <c r="N15" s="508"/>
      <c r="O15" s="1923"/>
      <c r="P15" s="1960"/>
      <c r="Q15" s="559"/>
      <c r="R15" s="1923"/>
      <c r="S15" s="1924"/>
      <c r="T15" s="558" t="s">
        <v>132</v>
      </c>
      <c r="U15" s="1923"/>
      <c r="V15" s="1960"/>
      <c r="W15" s="563"/>
      <c r="X15" s="1906"/>
      <c r="Y15" s="1907"/>
      <c r="Z15" s="527"/>
      <c r="AA15" s="39"/>
      <c r="AB15" s="251"/>
      <c r="AE15" s="252"/>
      <c r="AF15" s="494">
        <v>3</v>
      </c>
      <c r="AG15" s="494"/>
      <c r="AH15" s="494"/>
      <c r="AI15" s="620" t="s">
        <v>302</v>
      </c>
      <c r="AJ15" s="674">
        <f>SUMIF(AF$11:AF$23,AF$6,G$11:G$23)</f>
        <v>9</v>
      </c>
      <c r="AL15" s="38" t="b">
        <f t="shared" si="2"/>
        <v>1</v>
      </c>
      <c r="AM15" s="38" t="b">
        <f t="shared" si="3"/>
        <v>1</v>
      </c>
    </row>
    <row r="16" spans="1:39" s="38" customFormat="1" ht="36.75" customHeight="1">
      <c r="A16" s="547" t="s">
        <v>146</v>
      </c>
      <c r="B16" s="547" t="s">
        <v>62</v>
      </c>
      <c r="C16" s="549">
        <v>4</v>
      </c>
      <c r="D16" s="230"/>
      <c r="E16" s="230"/>
      <c r="F16" s="512"/>
      <c r="G16" s="587">
        <v>3</v>
      </c>
      <c r="H16" s="549">
        <f t="shared" si="0"/>
        <v>90</v>
      </c>
      <c r="I16" s="230">
        <v>4</v>
      </c>
      <c r="J16" s="215" t="s">
        <v>132</v>
      </c>
      <c r="K16" s="230"/>
      <c r="L16" s="215"/>
      <c r="M16" s="556">
        <f t="shared" si="1"/>
        <v>86</v>
      </c>
      <c r="N16" s="508"/>
      <c r="O16" s="1923"/>
      <c r="P16" s="1960"/>
      <c r="Q16" s="542"/>
      <c r="R16" s="1923" t="s">
        <v>132</v>
      </c>
      <c r="S16" s="1924"/>
      <c r="T16" s="508"/>
      <c r="U16" s="1923"/>
      <c r="V16" s="1960"/>
      <c r="W16" s="563"/>
      <c r="X16" s="1906"/>
      <c r="Y16" s="1907"/>
      <c r="Z16" s="527"/>
      <c r="AA16" s="39"/>
      <c r="AB16" s="251"/>
      <c r="AE16" s="252"/>
      <c r="AF16" s="494">
        <v>2</v>
      </c>
      <c r="AG16" s="494"/>
      <c r="AH16" s="494"/>
      <c r="AI16" s="620" t="s">
        <v>303</v>
      </c>
      <c r="AJ16" s="674">
        <f>SUMIF(AF$11:AF$23,AF$7,G$11:G$23)</f>
        <v>0</v>
      </c>
      <c r="AL16" s="38" t="b">
        <f t="shared" si="2"/>
        <v>1</v>
      </c>
      <c r="AM16" s="38" t="b">
        <f t="shared" si="3"/>
        <v>1</v>
      </c>
    </row>
    <row r="17" spans="1:39" s="38" customFormat="1" ht="15.75">
      <c r="A17" s="548" t="s">
        <v>147</v>
      </c>
      <c r="B17" s="548" t="s">
        <v>308</v>
      </c>
      <c r="C17" s="550">
        <v>5</v>
      </c>
      <c r="D17" s="501"/>
      <c r="E17" s="501"/>
      <c r="F17" s="552"/>
      <c r="G17" s="645">
        <v>4.5</v>
      </c>
      <c r="H17" s="550">
        <f t="shared" si="0"/>
        <v>135</v>
      </c>
      <c r="I17" s="501">
        <v>4</v>
      </c>
      <c r="J17" s="502" t="s">
        <v>132</v>
      </c>
      <c r="K17" s="501"/>
      <c r="L17" s="503"/>
      <c r="M17" s="557">
        <f t="shared" si="1"/>
        <v>131</v>
      </c>
      <c r="N17" s="514"/>
      <c r="O17" s="1910"/>
      <c r="P17" s="1993"/>
      <c r="Q17" s="543"/>
      <c r="R17" s="1910"/>
      <c r="S17" s="1911"/>
      <c r="T17" s="509" t="s">
        <v>132</v>
      </c>
      <c r="U17" s="1980"/>
      <c r="V17" s="1981"/>
      <c r="W17" s="564"/>
      <c r="X17" s="1988"/>
      <c r="Y17" s="1989"/>
      <c r="Z17" s="561"/>
      <c r="AA17" s="504"/>
      <c r="AB17" s="544"/>
      <c r="AE17" s="252"/>
      <c r="AF17" s="494">
        <v>3</v>
      </c>
      <c r="AG17" s="494"/>
      <c r="AH17" s="494"/>
      <c r="AI17" s="620"/>
      <c r="AJ17" s="675">
        <f>SUM(AJ12:AJ16)</f>
        <v>38</v>
      </c>
      <c r="AL17" s="38" t="b">
        <f t="shared" si="2"/>
        <v>1</v>
      </c>
      <c r="AM17" s="38" t="b">
        <f t="shared" si="3"/>
        <v>1</v>
      </c>
    </row>
    <row r="18" spans="1:39" s="393" customFormat="1" ht="15.75">
      <c r="A18" s="547" t="s">
        <v>264</v>
      </c>
      <c r="B18" s="547" t="s">
        <v>265</v>
      </c>
      <c r="C18" s="549"/>
      <c r="D18" s="230">
        <v>5</v>
      </c>
      <c r="E18" s="230"/>
      <c r="F18" s="553"/>
      <c r="G18" s="587">
        <v>3</v>
      </c>
      <c r="H18" s="549">
        <f t="shared" si="0"/>
        <v>90</v>
      </c>
      <c r="I18" s="230">
        <v>4</v>
      </c>
      <c r="J18" s="502" t="s">
        <v>132</v>
      </c>
      <c r="K18" s="230"/>
      <c r="L18" s="234"/>
      <c r="M18" s="556">
        <f t="shared" si="1"/>
        <v>86</v>
      </c>
      <c r="N18" s="508"/>
      <c r="O18" s="1923"/>
      <c r="P18" s="1960"/>
      <c r="Q18" s="542"/>
      <c r="R18" s="1923"/>
      <c r="S18" s="1924"/>
      <c r="T18" s="509" t="s">
        <v>132</v>
      </c>
      <c r="U18" s="1980"/>
      <c r="V18" s="1981"/>
      <c r="W18" s="565"/>
      <c r="X18" s="1968"/>
      <c r="Y18" s="1969"/>
      <c r="Z18" s="200"/>
      <c r="AA18" s="41"/>
      <c r="AB18" s="254"/>
      <c r="AE18" s="394"/>
      <c r="AF18" s="495">
        <v>3</v>
      </c>
      <c r="AG18" s="495"/>
      <c r="AH18" s="495"/>
      <c r="AI18" s="676"/>
      <c r="AJ18" s="676"/>
      <c r="AL18" s="38" t="b">
        <f t="shared" si="2"/>
        <v>1</v>
      </c>
      <c r="AM18" s="38" t="b">
        <f t="shared" si="3"/>
        <v>1</v>
      </c>
    </row>
    <row r="19" spans="1:39" s="38" customFormat="1" ht="15.75">
      <c r="A19" s="547" t="s">
        <v>266</v>
      </c>
      <c r="B19" s="547" t="s">
        <v>267</v>
      </c>
      <c r="C19" s="549"/>
      <c r="D19" s="230">
        <v>5</v>
      </c>
      <c r="E19" s="230"/>
      <c r="F19" s="512"/>
      <c r="G19" s="587">
        <v>3</v>
      </c>
      <c r="H19" s="549">
        <f>G19*30</f>
        <v>90</v>
      </c>
      <c r="I19" s="230">
        <v>4</v>
      </c>
      <c r="J19" s="502" t="s">
        <v>132</v>
      </c>
      <c r="K19" s="230"/>
      <c r="L19" s="234"/>
      <c r="M19" s="556">
        <f t="shared" si="1"/>
        <v>86</v>
      </c>
      <c r="N19" s="508"/>
      <c r="O19" s="1923"/>
      <c r="P19" s="1960"/>
      <c r="Q19" s="542"/>
      <c r="R19" s="1923"/>
      <c r="S19" s="1924"/>
      <c r="T19" s="509" t="s">
        <v>132</v>
      </c>
      <c r="U19" s="1980"/>
      <c r="V19" s="1981"/>
      <c r="W19" s="563"/>
      <c r="X19" s="1988"/>
      <c r="Y19" s="1989"/>
      <c r="Z19" s="527"/>
      <c r="AA19" s="39"/>
      <c r="AB19" s="251"/>
      <c r="AE19" s="252"/>
      <c r="AF19" s="494">
        <v>3</v>
      </c>
      <c r="AG19" s="494"/>
      <c r="AH19" s="494"/>
      <c r="AI19" s="620"/>
      <c r="AJ19" s="620"/>
      <c r="AL19" s="38" t="b">
        <f t="shared" si="2"/>
        <v>1</v>
      </c>
      <c r="AM19" s="38" t="b">
        <f t="shared" si="3"/>
        <v>1</v>
      </c>
    </row>
    <row r="20" spans="1:39" s="38" customFormat="1" ht="15.75">
      <c r="A20" s="547" t="s">
        <v>268</v>
      </c>
      <c r="B20" s="547" t="s">
        <v>269</v>
      </c>
      <c r="C20" s="549"/>
      <c r="D20" s="230">
        <v>8</v>
      </c>
      <c r="E20" s="230"/>
      <c r="F20" s="512"/>
      <c r="G20" s="587">
        <v>3</v>
      </c>
      <c r="H20" s="549">
        <f>G20*30</f>
        <v>90</v>
      </c>
      <c r="I20" s="230">
        <v>4</v>
      </c>
      <c r="J20" s="502" t="s">
        <v>132</v>
      </c>
      <c r="K20" s="230"/>
      <c r="L20" s="234"/>
      <c r="M20" s="556">
        <f t="shared" si="1"/>
        <v>86</v>
      </c>
      <c r="N20" s="508"/>
      <c r="O20" s="1923"/>
      <c r="P20" s="1960"/>
      <c r="Q20" s="542"/>
      <c r="R20" s="1923"/>
      <c r="S20" s="1924"/>
      <c r="T20" s="509"/>
      <c r="U20" s="1980"/>
      <c r="V20" s="1981"/>
      <c r="W20" s="563"/>
      <c r="X20" s="1906" t="s">
        <v>132</v>
      </c>
      <c r="Y20" s="1907"/>
      <c r="Z20" s="527"/>
      <c r="AA20" s="39"/>
      <c r="AB20" s="251"/>
      <c r="AE20" s="252"/>
      <c r="AF20" s="494">
        <v>4</v>
      </c>
      <c r="AG20" s="494"/>
      <c r="AH20" s="494"/>
      <c r="AI20" s="620"/>
      <c r="AJ20" s="620"/>
      <c r="AK20" s="38" t="s">
        <v>383</v>
      </c>
      <c r="AL20" s="38" t="b">
        <f t="shared" si="2"/>
        <v>1</v>
      </c>
      <c r="AM20" s="38" t="b">
        <f t="shared" si="3"/>
        <v>0</v>
      </c>
    </row>
    <row r="21" spans="1:39" s="38" customFormat="1" ht="15.75">
      <c r="A21" s="547" t="s">
        <v>270</v>
      </c>
      <c r="B21" s="547" t="s">
        <v>271</v>
      </c>
      <c r="C21" s="549"/>
      <c r="D21" s="230">
        <v>7</v>
      </c>
      <c r="E21" s="230"/>
      <c r="F21" s="512"/>
      <c r="G21" s="587">
        <v>3</v>
      </c>
      <c r="H21" s="549">
        <f>G21*30</f>
        <v>90</v>
      </c>
      <c r="I21" s="230">
        <v>4</v>
      </c>
      <c r="J21" s="502" t="s">
        <v>132</v>
      </c>
      <c r="K21" s="230"/>
      <c r="L21" s="234"/>
      <c r="M21" s="556">
        <f t="shared" si="1"/>
        <v>86</v>
      </c>
      <c r="N21" s="508"/>
      <c r="O21" s="1923"/>
      <c r="P21" s="1960"/>
      <c r="Q21" s="542"/>
      <c r="R21" s="1923"/>
      <c r="S21" s="1924"/>
      <c r="T21" s="509"/>
      <c r="U21" s="1980"/>
      <c r="V21" s="1981"/>
      <c r="W21" s="563" t="s">
        <v>132</v>
      </c>
      <c r="X21" s="1906"/>
      <c r="Y21" s="1907"/>
      <c r="Z21" s="527"/>
      <c r="AA21" s="39"/>
      <c r="AB21" s="251"/>
      <c r="AE21" s="252"/>
      <c r="AF21" s="494">
        <v>4</v>
      </c>
      <c r="AG21" s="494"/>
      <c r="AH21" s="494"/>
      <c r="AI21" s="620"/>
      <c r="AJ21" s="620"/>
      <c r="AK21" s="38" t="s">
        <v>384</v>
      </c>
      <c r="AL21" s="38" t="b">
        <f t="shared" si="2"/>
        <v>0</v>
      </c>
      <c r="AM21" s="38" t="b">
        <f t="shared" si="3"/>
        <v>1</v>
      </c>
    </row>
    <row r="22" spans="1:39" s="38" customFormat="1" ht="15.75">
      <c r="A22" s="547" t="s">
        <v>272</v>
      </c>
      <c r="B22" s="547" t="s">
        <v>274</v>
      </c>
      <c r="C22" s="549"/>
      <c r="D22" s="230">
        <v>5</v>
      </c>
      <c r="E22" s="230"/>
      <c r="F22" s="512"/>
      <c r="G22" s="587">
        <v>3</v>
      </c>
      <c r="H22" s="549">
        <f>G22*30</f>
        <v>90</v>
      </c>
      <c r="I22" s="230">
        <v>4</v>
      </c>
      <c r="J22" s="502" t="s">
        <v>132</v>
      </c>
      <c r="K22" s="230"/>
      <c r="L22" s="234"/>
      <c r="M22" s="556">
        <f t="shared" si="1"/>
        <v>86</v>
      </c>
      <c r="N22" s="508"/>
      <c r="O22" s="1923"/>
      <c r="P22" s="1960"/>
      <c r="Q22" s="542"/>
      <c r="R22" s="1923"/>
      <c r="S22" s="1924"/>
      <c r="T22" s="509" t="s">
        <v>132</v>
      </c>
      <c r="U22" s="1980"/>
      <c r="V22" s="1981"/>
      <c r="W22" s="563"/>
      <c r="X22" s="1906"/>
      <c r="Y22" s="1907"/>
      <c r="Z22" s="527"/>
      <c r="AA22" s="39"/>
      <c r="AB22" s="251"/>
      <c r="AE22" s="252"/>
      <c r="AF22" s="494">
        <v>3</v>
      </c>
      <c r="AG22" s="494"/>
      <c r="AH22" s="494"/>
      <c r="AI22" s="620"/>
      <c r="AJ22" s="620"/>
      <c r="AL22" s="38" t="b">
        <f t="shared" si="2"/>
        <v>1</v>
      </c>
      <c r="AM22" s="38" t="b">
        <f t="shared" si="3"/>
        <v>1</v>
      </c>
    </row>
    <row r="23" spans="1:39" s="38" customFormat="1" ht="16.5" thickBot="1">
      <c r="A23" s="548" t="s">
        <v>273</v>
      </c>
      <c r="B23" s="548" t="s">
        <v>275</v>
      </c>
      <c r="C23" s="550"/>
      <c r="D23" s="501">
        <v>7</v>
      </c>
      <c r="E23" s="501"/>
      <c r="F23" s="552"/>
      <c r="G23" s="645">
        <v>3</v>
      </c>
      <c r="H23" s="550">
        <f>G23*30</f>
        <v>90</v>
      </c>
      <c r="I23" s="501">
        <v>4</v>
      </c>
      <c r="J23" s="502" t="s">
        <v>132</v>
      </c>
      <c r="K23" s="501"/>
      <c r="L23" s="503"/>
      <c r="M23" s="557">
        <f t="shared" si="1"/>
        <v>86</v>
      </c>
      <c r="N23" s="514"/>
      <c r="O23" s="1910"/>
      <c r="P23" s="1993"/>
      <c r="Q23" s="543"/>
      <c r="R23" s="1910"/>
      <c r="S23" s="1911"/>
      <c r="T23" s="509"/>
      <c r="U23" s="1982"/>
      <c r="V23" s="1980"/>
      <c r="W23" s="564" t="s">
        <v>132</v>
      </c>
      <c r="X23" s="1908"/>
      <c r="Y23" s="1909"/>
      <c r="Z23" s="561"/>
      <c r="AA23" s="504"/>
      <c r="AB23" s="544"/>
      <c r="AE23" s="252"/>
      <c r="AF23" s="494">
        <v>4</v>
      </c>
      <c r="AG23" s="494"/>
      <c r="AH23" s="494"/>
      <c r="AI23" s="620"/>
      <c r="AJ23" s="620"/>
      <c r="AK23" s="38" t="s">
        <v>383</v>
      </c>
      <c r="AL23" s="38" t="b">
        <f t="shared" si="2"/>
        <v>0</v>
      </c>
      <c r="AM23" s="38" t="b">
        <f t="shared" si="3"/>
        <v>1</v>
      </c>
    </row>
    <row r="24" spans="1:36" s="38" customFormat="1" ht="17.25" customHeight="1" thickBot="1">
      <c r="A24" s="1726" t="s">
        <v>88</v>
      </c>
      <c r="B24" s="1727"/>
      <c r="C24" s="1965"/>
      <c r="D24" s="1965"/>
      <c r="E24" s="1965"/>
      <c r="F24" s="1965"/>
      <c r="G24" s="913">
        <f>G11+G14+G15+G16+G17+G18+G19+G20+G21+G22+G23</f>
        <v>38</v>
      </c>
      <c r="H24" s="566">
        <f>H11+H14+H15+H16+H17+H18+H19+H20+H21+H22+H23</f>
        <v>1140</v>
      </c>
      <c r="I24" s="567">
        <f>SUM(I12:I23)</f>
        <v>48</v>
      </c>
      <c r="J24" s="567">
        <v>40</v>
      </c>
      <c r="K24" s="567"/>
      <c r="L24" s="567">
        <v>8</v>
      </c>
      <c r="M24" s="568">
        <f>H24-I24</f>
        <v>1092</v>
      </c>
      <c r="N24" s="569"/>
      <c r="O24" s="1990"/>
      <c r="P24" s="1991"/>
      <c r="Q24" s="570" t="s">
        <v>133</v>
      </c>
      <c r="R24" s="1992" t="s">
        <v>133</v>
      </c>
      <c r="S24" s="1728"/>
      <c r="T24" s="516" t="s">
        <v>276</v>
      </c>
      <c r="U24" s="1843"/>
      <c r="V24" s="1770"/>
      <c r="W24" s="618" t="s">
        <v>133</v>
      </c>
      <c r="X24" s="1772" t="s">
        <v>132</v>
      </c>
      <c r="Y24" s="1773"/>
      <c r="Z24" s="571"/>
      <c r="AA24" s="149"/>
      <c r="AB24" s="572"/>
      <c r="AE24" s="252"/>
      <c r="AF24" s="494"/>
      <c r="AG24" s="494"/>
      <c r="AH24" s="494"/>
      <c r="AI24" s="620"/>
      <c r="AJ24" s="620"/>
    </row>
    <row r="25" spans="1:36" s="38" customFormat="1" ht="18.75" customHeight="1" thickBot="1">
      <c r="A25" s="1994" t="s">
        <v>85</v>
      </c>
      <c r="B25" s="1995"/>
      <c r="C25" s="1995"/>
      <c r="D25" s="1995"/>
      <c r="E25" s="1995"/>
      <c r="F25" s="1995"/>
      <c r="G25" s="1995"/>
      <c r="H25" s="1995"/>
      <c r="I25" s="1995"/>
      <c r="J25" s="1995"/>
      <c r="K25" s="1995"/>
      <c r="L25" s="1995"/>
      <c r="M25" s="1995"/>
      <c r="N25" s="1995"/>
      <c r="O25" s="1995"/>
      <c r="P25" s="1995"/>
      <c r="Q25" s="1995"/>
      <c r="R25" s="1995"/>
      <c r="S25" s="1995"/>
      <c r="T25" s="1995"/>
      <c r="U25" s="1995"/>
      <c r="V25" s="1995"/>
      <c r="W25" s="1995"/>
      <c r="X25" s="1995"/>
      <c r="Y25" s="1995"/>
      <c r="Z25" s="1995"/>
      <c r="AA25" s="1995"/>
      <c r="AB25" s="1996"/>
      <c r="AE25" s="252"/>
      <c r="AF25" s="494"/>
      <c r="AG25" s="494"/>
      <c r="AH25" s="494"/>
      <c r="AI25" s="620"/>
      <c r="AJ25" s="620"/>
    </row>
    <row r="26" spans="1:39" s="38" customFormat="1" ht="18.75" customHeight="1">
      <c r="A26" s="898" t="s">
        <v>148</v>
      </c>
      <c r="B26" s="574" t="s">
        <v>50</v>
      </c>
      <c r="C26" s="578"/>
      <c r="D26" s="579">
        <v>3</v>
      </c>
      <c r="E26" s="579"/>
      <c r="F26" s="582"/>
      <c r="G26" s="1071">
        <v>3</v>
      </c>
      <c r="H26" s="585">
        <f>G26*30</f>
        <v>90</v>
      </c>
      <c r="I26" s="506">
        <v>4</v>
      </c>
      <c r="J26" s="233" t="s">
        <v>132</v>
      </c>
      <c r="K26" s="233"/>
      <c r="L26" s="233"/>
      <c r="M26" s="588">
        <f>H26-I26</f>
        <v>86</v>
      </c>
      <c r="N26" s="539"/>
      <c r="O26" s="1978"/>
      <c r="P26" s="1979"/>
      <c r="Q26" s="508" t="s">
        <v>132</v>
      </c>
      <c r="R26" s="1978"/>
      <c r="S26" s="1983"/>
      <c r="T26" s="539"/>
      <c r="U26" s="1978"/>
      <c r="V26" s="1979"/>
      <c r="W26" s="589"/>
      <c r="X26" s="1997"/>
      <c r="Y26" s="1998"/>
      <c r="Z26" s="590"/>
      <c r="AA26" s="591"/>
      <c r="AB26" s="592"/>
      <c r="AE26" s="252"/>
      <c r="AF26" s="494">
        <v>2</v>
      </c>
      <c r="AG26" s="494"/>
      <c r="AH26" s="494"/>
      <c r="AI26" s="620" t="s">
        <v>299</v>
      </c>
      <c r="AJ26" s="674">
        <f>SUMIF(AF$26:AF$46,AF3,G$26:G$46)</f>
        <v>40</v>
      </c>
      <c r="AL26" s="38" t="b">
        <f aca="true" t="shared" si="4" ref="AL26:AL46">ISBLANK(W26)</f>
        <v>1</v>
      </c>
      <c r="AM26" s="38" t="b">
        <f aca="true" t="shared" si="5" ref="AM26:AM46">ISBLANK(X26)</f>
        <v>1</v>
      </c>
    </row>
    <row r="27" spans="1:39" s="42" customFormat="1" ht="15.75">
      <c r="A27" s="547" t="s">
        <v>149</v>
      </c>
      <c r="B27" s="575" t="s">
        <v>41</v>
      </c>
      <c r="C27" s="580"/>
      <c r="D27" s="505"/>
      <c r="E27" s="505"/>
      <c r="F27" s="583"/>
      <c r="G27" s="555">
        <v>8</v>
      </c>
      <c r="H27" s="585">
        <f>G27*30</f>
        <v>240</v>
      </c>
      <c r="I27" s="506"/>
      <c r="J27" s="233"/>
      <c r="K27" s="233"/>
      <c r="L27" s="233"/>
      <c r="M27" s="588"/>
      <c r="N27" s="542"/>
      <c r="O27" s="1923"/>
      <c r="P27" s="1924"/>
      <c r="Q27" s="508"/>
      <c r="R27" s="1923"/>
      <c r="S27" s="1960"/>
      <c r="T27" s="542"/>
      <c r="U27" s="1923"/>
      <c r="V27" s="1924"/>
      <c r="W27" s="517"/>
      <c r="X27" s="1999"/>
      <c r="Y27" s="2000"/>
      <c r="Z27" s="593"/>
      <c r="AA27" s="41"/>
      <c r="AB27" s="254"/>
      <c r="AE27" s="253"/>
      <c r="AF27" s="495"/>
      <c r="AG27" s="495"/>
      <c r="AH27" s="495"/>
      <c r="AI27" s="620" t="s">
        <v>300</v>
      </c>
      <c r="AJ27" s="674">
        <f>SUMIF(AF$26:AF$46,AF4,G$26:G$46)</f>
        <v>17</v>
      </c>
      <c r="AL27" s="38" t="b">
        <f t="shared" si="4"/>
        <v>1</v>
      </c>
      <c r="AM27" s="38" t="b">
        <f t="shared" si="5"/>
        <v>1</v>
      </c>
    </row>
    <row r="28" spans="1:39" s="407" customFormat="1" ht="15.75">
      <c r="A28" s="547" t="s">
        <v>160</v>
      </c>
      <c r="B28" s="1489" t="s">
        <v>41</v>
      </c>
      <c r="C28" s="580"/>
      <c r="D28" s="233">
        <v>1</v>
      </c>
      <c r="E28" s="505"/>
      <c r="F28" s="583"/>
      <c r="G28" s="554">
        <v>4</v>
      </c>
      <c r="H28" s="586">
        <f>G28*30</f>
        <v>120</v>
      </c>
      <c r="I28" s="506">
        <v>8</v>
      </c>
      <c r="J28" s="507" t="s">
        <v>132</v>
      </c>
      <c r="K28" s="507" t="s">
        <v>132</v>
      </c>
      <c r="L28" s="507"/>
      <c r="M28" s="588">
        <f>H28-I28</f>
        <v>112</v>
      </c>
      <c r="N28" s="542" t="s">
        <v>133</v>
      </c>
      <c r="O28" s="1923"/>
      <c r="P28" s="1924"/>
      <c r="Q28" s="508"/>
      <c r="R28" s="1923"/>
      <c r="S28" s="1960"/>
      <c r="T28" s="542"/>
      <c r="U28" s="1923"/>
      <c r="V28" s="1924"/>
      <c r="W28" s="517"/>
      <c r="X28" s="1999"/>
      <c r="Y28" s="2000"/>
      <c r="Z28" s="593"/>
      <c r="AA28" s="41"/>
      <c r="AB28" s="254"/>
      <c r="AE28" s="408"/>
      <c r="AF28" s="495">
        <v>1</v>
      </c>
      <c r="AG28" s="495"/>
      <c r="AH28" s="495"/>
      <c r="AI28" s="620" t="s">
        <v>301</v>
      </c>
      <c r="AJ28" s="674">
        <f>SUMIF(AF$26:AF$46,AF5,G$26:G$46)</f>
        <v>4</v>
      </c>
      <c r="AL28" s="38" t="b">
        <f t="shared" si="4"/>
        <v>1</v>
      </c>
      <c r="AM28" s="38" t="b">
        <f t="shared" si="5"/>
        <v>1</v>
      </c>
    </row>
    <row r="29" spans="1:39" s="407" customFormat="1" ht="15.75">
      <c r="A29" s="547" t="s">
        <v>161</v>
      </c>
      <c r="B29" s="1489" t="s">
        <v>41</v>
      </c>
      <c r="C29" s="580">
        <v>2</v>
      </c>
      <c r="D29" s="505"/>
      <c r="E29" s="505"/>
      <c r="F29" s="583"/>
      <c r="G29" s="554">
        <v>4</v>
      </c>
      <c r="H29" s="586">
        <f>G29*30</f>
        <v>120</v>
      </c>
      <c r="I29" s="506">
        <v>12</v>
      </c>
      <c r="J29" s="507" t="s">
        <v>132</v>
      </c>
      <c r="K29" s="507" t="s">
        <v>133</v>
      </c>
      <c r="L29" s="507"/>
      <c r="M29" s="588">
        <f>H29-I29</f>
        <v>108</v>
      </c>
      <c r="N29" s="542"/>
      <c r="O29" s="1923" t="s">
        <v>277</v>
      </c>
      <c r="P29" s="1924"/>
      <c r="Q29" s="508"/>
      <c r="R29" s="1923"/>
      <c r="S29" s="1960"/>
      <c r="T29" s="542"/>
      <c r="U29" s="1923"/>
      <c r="V29" s="1924"/>
      <c r="W29" s="517"/>
      <c r="X29" s="1999"/>
      <c r="Y29" s="2000"/>
      <c r="Z29" s="593"/>
      <c r="AA29" s="41"/>
      <c r="AB29" s="254"/>
      <c r="AE29" s="408"/>
      <c r="AF29" s="495">
        <v>1</v>
      </c>
      <c r="AG29" s="495"/>
      <c r="AH29" s="495"/>
      <c r="AI29" s="620" t="s">
        <v>302</v>
      </c>
      <c r="AJ29" s="674">
        <f>SUMIF(AF$26:AF$46,AF6,G$26:G$46)</f>
        <v>0</v>
      </c>
      <c r="AL29" s="38" t="b">
        <f t="shared" si="4"/>
        <v>1</v>
      </c>
      <c r="AM29" s="38" t="b">
        <f t="shared" si="5"/>
        <v>1</v>
      </c>
    </row>
    <row r="30" spans="1:39" s="42" customFormat="1" ht="15.75">
      <c r="A30" s="547" t="s">
        <v>150</v>
      </c>
      <c r="B30" s="575" t="s">
        <v>40</v>
      </c>
      <c r="C30" s="581"/>
      <c r="D30" s="505"/>
      <c r="E30" s="505"/>
      <c r="F30" s="583"/>
      <c r="G30" s="555">
        <f>G31+G32+G33</f>
        <v>16</v>
      </c>
      <c r="H30" s="586">
        <f aca="true" t="shared" si="6" ref="H30:H35">G30*30</f>
        <v>480</v>
      </c>
      <c r="I30" s="506"/>
      <c r="J30" s="233"/>
      <c r="K30" s="233"/>
      <c r="L30" s="233"/>
      <c r="M30" s="588"/>
      <c r="N30" s="542"/>
      <c r="O30" s="1923"/>
      <c r="P30" s="1924"/>
      <c r="Q30" s="508"/>
      <c r="R30" s="1923"/>
      <c r="S30" s="1960"/>
      <c r="T30" s="542"/>
      <c r="U30" s="1923"/>
      <c r="V30" s="1924"/>
      <c r="W30" s="517"/>
      <c r="X30" s="1999"/>
      <c r="Y30" s="2000"/>
      <c r="Z30" s="593"/>
      <c r="AA30" s="41"/>
      <c r="AB30" s="254"/>
      <c r="AE30" s="253"/>
      <c r="AF30" s="495"/>
      <c r="AG30" s="495"/>
      <c r="AH30" s="495"/>
      <c r="AI30" s="620" t="s">
        <v>303</v>
      </c>
      <c r="AJ30" s="674">
        <f>SUMIF(AF$26:AF$46,AF7,G$26:G$46)</f>
        <v>2</v>
      </c>
      <c r="AL30" s="38" t="b">
        <f t="shared" si="4"/>
        <v>1</v>
      </c>
      <c r="AM30" s="38" t="b">
        <f t="shared" si="5"/>
        <v>1</v>
      </c>
    </row>
    <row r="31" spans="1:39" s="42" customFormat="1" ht="15.75">
      <c r="A31" s="547" t="s">
        <v>173</v>
      </c>
      <c r="B31" s="1489" t="s">
        <v>40</v>
      </c>
      <c r="C31" s="580">
        <v>1</v>
      </c>
      <c r="D31" s="505"/>
      <c r="E31" s="505"/>
      <c r="F31" s="583"/>
      <c r="G31" s="587">
        <v>6.5</v>
      </c>
      <c r="H31" s="586">
        <f t="shared" si="6"/>
        <v>195</v>
      </c>
      <c r="I31" s="506">
        <v>16</v>
      </c>
      <c r="J31" s="505" t="s">
        <v>223</v>
      </c>
      <c r="K31" s="233"/>
      <c r="L31" s="507" t="s">
        <v>134</v>
      </c>
      <c r="M31" s="588">
        <f>H31-I31</f>
        <v>179</v>
      </c>
      <c r="N31" s="542" t="s">
        <v>235</v>
      </c>
      <c r="O31" s="1923"/>
      <c r="P31" s="1924"/>
      <c r="Q31" s="508"/>
      <c r="R31" s="1923"/>
      <c r="S31" s="1960"/>
      <c r="T31" s="542"/>
      <c r="U31" s="1923"/>
      <c r="V31" s="1924"/>
      <c r="W31" s="517"/>
      <c r="X31" s="1999"/>
      <c r="Y31" s="2000"/>
      <c r="Z31" s="593"/>
      <c r="AA31" s="41"/>
      <c r="AB31" s="254"/>
      <c r="AE31" s="253"/>
      <c r="AF31" s="495">
        <v>1</v>
      </c>
      <c r="AG31" s="495"/>
      <c r="AH31" s="495"/>
      <c r="AI31" s="676"/>
      <c r="AJ31" s="676">
        <f>SUM(AJ26:AJ30)</f>
        <v>63</v>
      </c>
      <c r="AL31" s="38" t="b">
        <f t="shared" si="4"/>
        <v>1</v>
      </c>
      <c r="AM31" s="38" t="b">
        <f t="shared" si="5"/>
        <v>1</v>
      </c>
    </row>
    <row r="32" spans="1:39" s="42" customFormat="1" ht="15.75">
      <c r="A32" s="547" t="s">
        <v>174</v>
      </c>
      <c r="B32" s="1489" t="s">
        <v>40</v>
      </c>
      <c r="C32" s="580">
        <v>2</v>
      </c>
      <c r="D32" s="505"/>
      <c r="E32" s="505"/>
      <c r="F32" s="583"/>
      <c r="G32" s="587">
        <v>6.5</v>
      </c>
      <c r="H32" s="586">
        <f t="shared" si="6"/>
        <v>195</v>
      </c>
      <c r="I32" s="506">
        <v>16</v>
      </c>
      <c r="J32" s="505" t="s">
        <v>223</v>
      </c>
      <c r="K32" s="233"/>
      <c r="L32" s="507" t="s">
        <v>134</v>
      </c>
      <c r="M32" s="588">
        <f>H32-I32</f>
        <v>179</v>
      </c>
      <c r="N32" s="542"/>
      <c r="O32" s="1923" t="s">
        <v>235</v>
      </c>
      <c r="P32" s="1924"/>
      <c r="Q32" s="508"/>
      <c r="R32" s="1923"/>
      <c r="S32" s="1960"/>
      <c r="T32" s="542"/>
      <c r="U32" s="1923"/>
      <c r="V32" s="1924"/>
      <c r="W32" s="517"/>
      <c r="X32" s="1999"/>
      <c r="Y32" s="2000"/>
      <c r="Z32" s="593"/>
      <c r="AA32" s="41"/>
      <c r="AB32" s="254"/>
      <c r="AE32" s="253"/>
      <c r="AF32" s="495">
        <v>1</v>
      </c>
      <c r="AG32" s="495"/>
      <c r="AH32" s="495"/>
      <c r="AI32" s="676"/>
      <c r="AJ32" s="676"/>
      <c r="AL32" s="38" t="b">
        <f t="shared" si="4"/>
        <v>1</v>
      </c>
      <c r="AM32" s="38" t="b">
        <f t="shared" si="5"/>
        <v>1</v>
      </c>
    </row>
    <row r="33" spans="1:39" s="492" customFormat="1" ht="15.75">
      <c r="A33" s="547" t="s">
        <v>175</v>
      </c>
      <c r="B33" s="1489" t="s">
        <v>40</v>
      </c>
      <c r="C33" s="580"/>
      <c r="D33" s="233">
        <v>3</v>
      </c>
      <c r="E33" s="505"/>
      <c r="F33" s="583"/>
      <c r="G33" s="587">
        <v>3</v>
      </c>
      <c r="H33" s="586">
        <f t="shared" si="6"/>
        <v>90</v>
      </c>
      <c r="I33" s="506">
        <v>10</v>
      </c>
      <c r="J33" s="505" t="s">
        <v>233</v>
      </c>
      <c r="K33" s="233"/>
      <c r="L33" s="507" t="s">
        <v>232</v>
      </c>
      <c r="M33" s="588">
        <f>H33-I33</f>
        <v>80</v>
      </c>
      <c r="N33" s="542"/>
      <c r="O33" s="1923"/>
      <c r="P33" s="1924"/>
      <c r="Q33" s="508" t="s">
        <v>223</v>
      </c>
      <c r="R33" s="1923"/>
      <c r="S33" s="1960"/>
      <c r="T33" s="542"/>
      <c r="U33" s="1923"/>
      <c r="V33" s="1924"/>
      <c r="W33" s="589"/>
      <c r="X33" s="1999"/>
      <c r="Y33" s="2000"/>
      <c r="Z33" s="905"/>
      <c r="AA33" s="221"/>
      <c r="AB33" s="222"/>
      <c r="AE33" s="493"/>
      <c r="AF33" s="496">
        <v>2</v>
      </c>
      <c r="AG33" s="496"/>
      <c r="AH33" s="496"/>
      <c r="AI33" s="677"/>
      <c r="AJ33" s="677"/>
      <c r="AL33" s="38" t="b">
        <f t="shared" si="4"/>
        <v>1</v>
      </c>
      <c r="AM33" s="38" t="b">
        <f t="shared" si="5"/>
        <v>1</v>
      </c>
    </row>
    <row r="34" spans="1:39" s="42" customFormat="1" ht="31.5">
      <c r="A34" s="547" t="s">
        <v>176</v>
      </c>
      <c r="B34" s="575" t="s">
        <v>45</v>
      </c>
      <c r="C34" s="580"/>
      <c r="D34" s="505"/>
      <c r="E34" s="505"/>
      <c r="F34" s="583"/>
      <c r="G34" s="555">
        <v>8</v>
      </c>
      <c r="H34" s="586">
        <f t="shared" si="6"/>
        <v>240</v>
      </c>
      <c r="I34" s="506"/>
      <c r="J34" s="233"/>
      <c r="K34" s="233"/>
      <c r="L34" s="233"/>
      <c r="M34" s="588"/>
      <c r="N34" s="542"/>
      <c r="O34" s="1923"/>
      <c r="P34" s="1924"/>
      <c r="Q34" s="508"/>
      <c r="R34" s="1923"/>
      <c r="S34" s="1960"/>
      <c r="T34" s="542"/>
      <c r="U34" s="1923"/>
      <c r="V34" s="1924"/>
      <c r="W34" s="517"/>
      <c r="X34" s="1999"/>
      <c r="Y34" s="2000"/>
      <c r="Z34" s="593"/>
      <c r="AA34" s="41"/>
      <c r="AB34" s="254"/>
      <c r="AE34" s="253"/>
      <c r="AF34" s="495"/>
      <c r="AG34" s="495"/>
      <c r="AH34" s="495"/>
      <c r="AI34" s="676"/>
      <c r="AJ34" s="676"/>
      <c r="AL34" s="38" t="b">
        <f t="shared" si="4"/>
        <v>1</v>
      </c>
      <c r="AM34" s="38" t="b">
        <f t="shared" si="5"/>
        <v>1</v>
      </c>
    </row>
    <row r="35" spans="1:39" s="42" customFormat="1" ht="31.5">
      <c r="A35" s="1174" t="s">
        <v>177</v>
      </c>
      <c r="B35" s="1489" t="s">
        <v>45</v>
      </c>
      <c r="C35" s="580"/>
      <c r="D35" s="233">
        <v>1</v>
      </c>
      <c r="E35" s="505"/>
      <c r="F35" s="583"/>
      <c r="G35" s="554">
        <v>4</v>
      </c>
      <c r="H35" s="586">
        <f t="shared" si="6"/>
        <v>120</v>
      </c>
      <c r="I35" s="506">
        <v>16</v>
      </c>
      <c r="J35" s="233" t="s">
        <v>133</v>
      </c>
      <c r="K35" s="233"/>
      <c r="L35" s="505" t="s">
        <v>97</v>
      </c>
      <c r="M35" s="588">
        <f>H35-I35</f>
        <v>104</v>
      </c>
      <c r="N35" s="542" t="s">
        <v>235</v>
      </c>
      <c r="O35" s="1923"/>
      <c r="P35" s="1924"/>
      <c r="Q35" s="508"/>
      <c r="R35" s="1923"/>
      <c r="S35" s="1960"/>
      <c r="T35" s="542"/>
      <c r="U35" s="1923"/>
      <c r="V35" s="1924"/>
      <c r="W35" s="517"/>
      <c r="X35" s="1999"/>
      <c r="Y35" s="2000"/>
      <c r="Z35" s="593"/>
      <c r="AA35" s="41"/>
      <c r="AB35" s="254"/>
      <c r="AE35" s="253"/>
      <c r="AF35" s="495">
        <v>1</v>
      </c>
      <c r="AG35" s="495"/>
      <c r="AH35" s="495"/>
      <c r="AI35" s="676"/>
      <c r="AJ35" s="676"/>
      <c r="AL35" s="38" t="b">
        <f t="shared" si="4"/>
        <v>1</v>
      </c>
      <c r="AM35" s="38" t="b">
        <f t="shared" si="5"/>
        <v>1</v>
      </c>
    </row>
    <row r="36" spans="1:39" s="42" customFormat="1" ht="31.5">
      <c r="A36" s="1174" t="s">
        <v>178</v>
      </c>
      <c r="B36" s="1489" t="s">
        <v>45</v>
      </c>
      <c r="C36" s="580">
        <v>2</v>
      </c>
      <c r="D36" s="505"/>
      <c r="E36" s="505"/>
      <c r="F36" s="583"/>
      <c r="G36" s="554">
        <f>H36/30</f>
        <v>4</v>
      </c>
      <c r="H36" s="586">
        <v>120</v>
      </c>
      <c r="I36" s="506">
        <v>10</v>
      </c>
      <c r="J36" s="233"/>
      <c r="K36" s="233"/>
      <c r="L36" s="505" t="s">
        <v>223</v>
      </c>
      <c r="M36" s="588">
        <f>H36-I36</f>
        <v>110</v>
      </c>
      <c r="N36" s="542"/>
      <c r="O36" s="2001" t="s">
        <v>278</v>
      </c>
      <c r="P36" s="2002"/>
      <c r="Q36" s="508"/>
      <c r="R36" s="1923"/>
      <c r="S36" s="1960"/>
      <c r="T36" s="542"/>
      <c r="U36" s="1923"/>
      <c r="V36" s="1924"/>
      <c r="W36" s="517"/>
      <c r="X36" s="1999"/>
      <c r="Y36" s="2000"/>
      <c r="Z36" s="593"/>
      <c r="AA36" s="41"/>
      <c r="AB36" s="254"/>
      <c r="AE36" s="253"/>
      <c r="AF36" s="495">
        <v>1</v>
      </c>
      <c r="AG36" s="495"/>
      <c r="AH36" s="495"/>
      <c r="AI36" s="676"/>
      <c r="AJ36" s="676"/>
      <c r="AL36" s="38" t="b">
        <f t="shared" si="4"/>
        <v>1</v>
      </c>
      <c r="AM36" s="38" t="b">
        <f t="shared" si="5"/>
        <v>1</v>
      </c>
    </row>
    <row r="37" spans="1:39" s="42" customFormat="1" ht="15.75">
      <c r="A37" s="547" t="s">
        <v>151</v>
      </c>
      <c r="B37" s="575" t="s">
        <v>43</v>
      </c>
      <c r="C37" s="581"/>
      <c r="D37" s="505"/>
      <c r="E37" s="505"/>
      <c r="F37" s="583"/>
      <c r="G37" s="555">
        <f>G38+G39</f>
        <v>8</v>
      </c>
      <c r="H37" s="585">
        <f>G37*30</f>
        <v>240</v>
      </c>
      <c r="I37" s="506"/>
      <c r="J37" s="233"/>
      <c r="K37" s="233"/>
      <c r="L37" s="233"/>
      <c r="M37" s="588"/>
      <c r="N37" s="542"/>
      <c r="O37" s="1923"/>
      <c r="P37" s="1924"/>
      <c r="Q37" s="508"/>
      <c r="R37" s="1923"/>
      <c r="S37" s="1960"/>
      <c r="T37" s="542"/>
      <c r="U37" s="1923"/>
      <c r="V37" s="1924"/>
      <c r="W37" s="517"/>
      <c r="X37" s="1999"/>
      <c r="Y37" s="2000"/>
      <c r="Z37" s="593"/>
      <c r="AA37" s="41"/>
      <c r="AB37" s="254"/>
      <c r="AE37" s="253"/>
      <c r="AF37" s="495"/>
      <c r="AG37" s="495"/>
      <c r="AH37" s="495"/>
      <c r="AI37" s="676"/>
      <c r="AJ37" s="676"/>
      <c r="AL37" s="38" t="b">
        <f t="shared" si="4"/>
        <v>1</v>
      </c>
      <c r="AM37" s="38" t="b">
        <f t="shared" si="5"/>
        <v>1</v>
      </c>
    </row>
    <row r="38" spans="1:39" s="42" customFormat="1" ht="15.75">
      <c r="A38" s="547" t="s">
        <v>162</v>
      </c>
      <c r="B38" s="1489" t="s">
        <v>43</v>
      </c>
      <c r="C38" s="580">
        <v>4</v>
      </c>
      <c r="D38" s="505"/>
      <c r="E38" s="505"/>
      <c r="F38" s="583"/>
      <c r="G38" s="554">
        <v>4</v>
      </c>
      <c r="H38" s="586">
        <f>G38*30</f>
        <v>120</v>
      </c>
      <c r="I38" s="506">
        <v>10</v>
      </c>
      <c r="J38" s="233" t="s">
        <v>133</v>
      </c>
      <c r="K38" s="233"/>
      <c r="L38" s="233" t="s">
        <v>224</v>
      </c>
      <c r="M38" s="588">
        <f aca="true" t="shared" si="7" ref="M38:M46">H38-I38</f>
        <v>110</v>
      </c>
      <c r="N38" s="542"/>
      <c r="O38" s="1923"/>
      <c r="P38" s="1924"/>
      <c r="Q38" s="508"/>
      <c r="R38" s="1923" t="s">
        <v>223</v>
      </c>
      <c r="S38" s="1960"/>
      <c r="T38" s="542"/>
      <c r="U38" s="1923"/>
      <c r="V38" s="1924"/>
      <c r="W38" s="517"/>
      <c r="X38" s="1999"/>
      <c r="Y38" s="2000"/>
      <c r="Z38" s="593"/>
      <c r="AA38" s="41"/>
      <c r="AB38" s="254"/>
      <c r="AE38" s="253"/>
      <c r="AF38" s="495">
        <v>2</v>
      </c>
      <c r="AG38" s="495"/>
      <c r="AH38" s="495"/>
      <c r="AI38" s="676"/>
      <c r="AJ38" s="676"/>
      <c r="AL38" s="38" t="b">
        <f t="shared" si="4"/>
        <v>1</v>
      </c>
      <c r="AM38" s="38" t="b">
        <f t="shared" si="5"/>
        <v>1</v>
      </c>
    </row>
    <row r="39" spans="1:39" s="42" customFormat="1" ht="15.75">
      <c r="A39" s="547" t="s">
        <v>163</v>
      </c>
      <c r="B39" s="1489" t="s">
        <v>43</v>
      </c>
      <c r="C39" s="580">
        <v>5</v>
      </c>
      <c r="D39" s="505"/>
      <c r="E39" s="505"/>
      <c r="F39" s="583"/>
      <c r="G39" s="554">
        <v>4</v>
      </c>
      <c r="H39" s="586">
        <f>G39*30</f>
        <v>120</v>
      </c>
      <c r="I39" s="506">
        <v>14</v>
      </c>
      <c r="J39" s="233" t="s">
        <v>279</v>
      </c>
      <c r="K39" s="233"/>
      <c r="L39" s="233" t="s">
        <v>280</v>
      </c>
      <c r="M39" s="588">
        <f t="shared" si="7"/>
        <v>106</v>
      </c>
      <c r="N39" s="542"/>
      <c r="O39" s="1923"/>
      <c r="P39" s="1924"/>
      <c r="Q39" s="508"/>
      <c r="R39" s="1923"/>
      <c r="S39" s="1960"/>
      <c r="T39" s="542" t="s">
        <v>281</v>
      </c>
      <c r="U39" s="1923"/>
      <c r="V39" s="1924"/>
      <c r="W39" s="517"/>
      <c r="X39" s="1999"/>
      <c r="Y39" s="2000"/>
      <c r="Z39" s="593"/>
      <c r="AA39" s="41"/>
      <c r="AB39" s="254"/>
      <c r="AE39" s="253"/>
      <c r="AF39" s="495">
        <v>3</v>
      </c>
      <c r="AG39" s="495"/>
      <c r="AH39" s="495"/>
      <c r="AI39" s="676"/>
      <c r="AJ39" s="676"/>
      <c r="AL39" s="38" t="b">
        <f t="shared" si="4"/>
        <v>1</v>
      </c>
      <c r="AM39" s="38" t="b">
        <f t="shared" si="5"/>
        <v>1</v>
      </c>
    </row>
    <row r="40" spans="1:39" s="42" customFormat="1" ht="31.5">
      <c r="A40" s="547" t="s">
        <v>164</v>
      </c>
      <c r="B40" s="576" t="s">
        <v>157</v>
      </c>
      <c r="C40" s="580"/>
      <c r="D40" s="233"/>
      <c r="E40" s="233"/>
      <c r="F40" s="583"/>
      <c r="G40" s="555">
        <v>4</v>
      </c>
      <c r="H40" s="585">
        <v>120</v>
      </c>
      <c r="I40" s="506"/>
      <c r="J40" s="505"/>
      <c r="K40" s="233"/>
      <c r="L40" s="233"/>
      <c r="M40" s="588"/>
      <c r="N40" s="542"/>
      <c r="O40" s="1923"/>
      <c r="P40" s="1924"/>
      <c r="Q40" s="508"/>
      <c r="R40" s="1923"/>
      <c r="S40" s="1960"/>
      <c r="T40" s="542"/>
      <c r="U40" s="1923"/>
      <c r="V40" s="1924"/>
      <c r="W40" s="589"/>
      <c r="X40" s="1999"/>
      <c r="Y40" s="2000"/>
      <c r="Z40" s="594"/>
      <c r="AA40" s="221"/>
      <c r="AB40" s="222"/>
      <c r="AE40" s="253"/>
      <c r="AF40" s="495"/>
      <c r="AG40" s="495"/>
      <c r="AH40" s="495"/>
      <c r="AI40" s="676"/>
      <c r="AJ40" s="676"/>
      <c r="AL40" s="38" t="b">
        <f t="shared" si="4"/>
        <v>1</v>
      </c>
      <c r="AM40" s="38" t="b">
        <f t="shared" si="5"/>
        <v>1</v>
      </c>
    </row>
    <row r="41" spans="1:39" s="42" customFormat="1" ht="15.75">
      <c r="A41" s="547" t="s">
        <v>251</v>
      </c>
      <c r="B41" s="1490" t="s">
        <v>252</v>
      </c>
      <c r="C41" s="580"/>
      <c r="D41" s="233">
        <v>4</v>
      </c>
      <c r="E41" s="233"/>
      <c r="F41" s="583"/>
      <c r="G41" s="587">
        <v>2</v>
      </c>
      <c r="H41" s="585">
        <v>60</v>
      </c>
      <c r="I41" s="506">
        <v>4</v>
      </c>
      <c r="J41" s="505" t="s">
        <v>132</v>
      </c>
      <c r="K41" s="233"/>
      <c r="L41" s="233"/>
      <c r="M41" s="588">
        <f>H41-I41</f>
        <v>56</v>
      </c>
      <c r="N41" s="542"/>
      <c r="P41" s="253"/>
      <c r="Q41" s="508"/>
      <c r="R41" s="1923" t="s">
        <v>132</v>
      </c>
      <c r="S41" s="1960"/>
      <c r="T41" s="542"/>
      <c r="U41" s="1923"/>
      <c r="V41" s="1924"/>
      <c r="W41" s="589"/>
      <c r="X41" s="1999"/>
      <c r="Y41" s="2000"/>
      <c r="Z41" s="595"/>
      <c r="AA41" s="221"/>
      <c r="AB41" s="222"/>
      <c r="AE41" s="253"/>
      <c r="AF41" s="495">
        <v>2</v>
      </c>
      <c r="AG41" s="495"/>
      <c r="AH41" s="495"/>
      <c r="AI41" s="676"/>
      <c r="AJ41" s="676"/>
      <c r="AL41" s="38" t="b">
        <f t="shared" si="4"/>
        <v>1</v>
      </c>
      <c r="AM41" s="38" t="b">
        <f t="shared" si="5"/>
        <v>1</v>
      </c>
    </row>
    <row r="42" spans="1:39" s="42" customFormat="1" ht="15.75">
      <c r="A42" s="547" t="s">
        <v>253</v>
      </c>
      <c r="B42" s="1491" t="s">
        <v>254</v>
      </c>
      <c r="C42" s="580">
        <v>9</v>
      </c>
      <c r="D42" s="233"/>
      <c r="E42" s="233"/>
      <c r="F42" s="583"/>
      <c r="G42" s="587">
        <v>2</v>
      </c>
      <c r="H42" s="585">
        <v>60</v>
      </c>
      <c r="I42" s="506">
        <v>4</v>
      </c>
      <c r="J42" s="505" t="s">
        <v>132</v>
      </c>
      <c r="K42" s="233"/>
      <c r="L42" s="233"/>
      <c r="M42" s="588">
        <f>H42-I42</f>
        <v>56</v>
      </c>
      <c r="N42" s="542"/>
      <c r="O42" s="1923"/>
      <c r="P42" s="1924"/>
      <c r="Q42" s="508"/>
      <c r="R42" s="1923"/>
      <c r="S42" s="1960"/>
      <c r="T42" s="542"/>
      <c r="U42" s="1923"/>
      <c r="V42" s="1924"/>
      <c r="W42" s="589"/>
      <c r="X42" s="1999"/>
      <c r="Y42" s="2000"/>
      <c r="Z42" s="595" t="s">
        <v>132</v>
      </c>
      <c r="AA42" s="221"/>
      <c r="AB42" s="222"/>
      <c r="AE42" s="253"/>
      <c r="AF42" s="495">
        <v>5</v>
      </c>
      <c r="AG42" s="495"/>
      <c r="AH42" s="495"/>
      <c r="AI42" s="676"/>
      <c r="AJ42" s="676"/>
      <c r="AL42" s="38" t="b">
        <f t="shared" si="4"/>
        <v>1</v>
      </c>
      <c r="AM42" s="38" t="b">
        <f t="shared" si="5"/>
        <v>1</v>
      </c>
    </row>
    <row r="43" spans="1:39" s="42" customFormat="1" ht="15.75">
      <c r="A43" s="547" t="s">
        <v>152</v>
      </c>
      <c r="B43" s="575" t="s">
        <v>39</v>
      </c>
      <c r="C43" s="581"/>
      <c r="D43" s="505"/>
      <c r="E43" s="505"/>
      <c r="F43" s="583"/>
      <c r="G43" s="555">
        <f>G44+G45</f>
        <v>11</v>
      </c>
      <c r="H43" s="577">
        <f>H44+H45</f>
        <v>330</v>
      </c>
      <c r="I43" s="506"/>
      <c r="J43" s="233"/>
      <c r="K43" s="505"/>
      <c r="L43" s="233"/>
      <c r="M43" s="906"/>
      <c r="N43" s="542"/>
      <c r="O43" s="1923"/>
      <c r="P43" s="1924"/>
      <c r="Q43" s="200"/>
      <c r="R43" s="1923"/>
      <c r="S43" s="1960"/>
      <c r="T43" s="542"/>
      <c r="U43" s="1923"/>
      <c r="V43" s="1924"/>
      <c r="W43" s="517"/>
      <c r="X43" s="1999"/>
      <c r="Y43" s="2000"/>
      <c r="Z43" s="593"/>
      <c r="AA43" s="41"/>
      <c r="AB43" s="254"/>
      <c r="AE43" s="253"/>
      <c r="AF43" s="495"/>
      <c r="AG43" s="495"/>
      <c r="AH43" s="495"/>
      <c r="AI43" s="676"/>
      <c r="AJ43" s="676"/>
      <c r="AL43" s="38" t="b">
        <f t="shared" si="4"/>
        <v>1</v>
      </c>
      <c r="AM43" s="38" t="b">
        <f t="shared" si="5"/>
        <v>1</v>
      </c>
    </row>
    <row r="44" spans="1:39" s="42" customFormat="1" ht="15.75">
      <c r="A44" s="547" t="s">
        <v>179</v>
      </c>
      <c r="B44" s="1489" t="s">
        <v>39</v>
      </c>
      <c r="C44" s="580"/>
      <c r="D44" s="233">
        <v>1</v>
      </c>
      <c r="E44" s="505"/>
      <c r="F44" s="583"/>
      <c r="G44" s="554">
        <v>5.5</v>
      </c>
      <c r="H44" s="586">
        <f>G44*30</f>
        <v>165</v>
      </c>
      <c r="I44" s="506">
        <v>16</v>
      </c>
      <c r="J44" s="505" t="s">
        <v>223</v>
      </c>
      <c r="K44" s="505" t="s">
        <v>131</v>
      </c>
      <c r="L44" s="233"/>
      <c r="M44" s="906">
        <f t="shared" si="7"/>
        <v>149</v>
      </c>
      <c r="N44" s="542" t="s">
        <v>282</v>
      </c>
      <c r="O44" s="1923"/>
      <c r="P44" s="1924"/>
      <c r="Q44" s="508"/>
      <c r="R44" s="1923"/>
      <c r="S44" s="1960"/>
      <c r="T44" s="542"/>
      <c r="U44" s="1923"/>
      <c r="V44" s="1924"/>
      <c r="W44" s="517"/>
      <c r="X44" s="1999"/>
      <c r="Y44" s="2000"/>
      <c r="Z44" s="593"/>
      <c r="AA44" s="41"/>
      <c r="AB44" s="254"/>
      <c r="AE44" s="253"/>
      <c r="AF44" s="495">
        <v>1</v>
      </c>
      <c r="AG44" s="495"/>
      <c r="AH44" s="495"/>
      <c r="AI44" s="676"/>
      <c r="AJ44" s="676"/>
      <c r="AL44" s="38" t="b">
        <f t="shared" si="4"/>
        <v>1</v>
      </c>
      <c r="AM44" s="38" t="b">
        <f t="shared" si="5"/>
        <v>1</v>
      </c>
    </row>
    <row r="45" spans="1:39" s="42" customFormat="1" ht="15.75">
      <c r="A45" s="547" t="s">
        <v>180</v>
      </c>
      <c r="B45" s="1489" t="s">
        <v>39</v>
      </c>
      <c r="C45" s="580">
        <v>2</v>
      </c>
      <c r="D45" s="505"/>
      <c r="E45" s="505"/>
      <c r="F45" s="583"/>
      <c r="G45" s="554">
        <f>H45/30</f>
        <v>5.5</v>
      </c>
      <c r="H45" s="586">
        <v>165</v>
      </c>
      <c r="I45" s="506">
        <v>16</v>
      </c>
      <c r="J45" s="505" t="s">
        <v>223</v>
      </c>
      <c r="K45" s="505" t="s">
        <v>131</v>
      </c>
      <c r="L45" s="233"/>
      <c r="M45" s="906">
        <f t="shared" si="7"/>
        <v>149</v>
      </c>
      <c r="N45" s="542"/>
      <c r="O45" s="1923" t="s">
        <v>282</v>
      </c>
      <c r="P45" s="1924"/>
      <c r="Q45" s="508"/>
      <c r="R45" s="1923"/>
      <c r="S45" s="1960"/>
      <c r="T45" s="542"/>
      <c r="U45" s="1923"/>
      <c r="V45" s="1924"/>
      <c r="W45" s="517"/>
      <c r="X45" s="1999"/>
      <c r="Y45" s="2000"/>
      <c r="Z45" s="593"/>
      <c r="AA45" s="41"/>
      <c r="AB45" s="254"/>
      <c r="AE45" s="253"/>
      <c r="AF45" s="495">
        <v>1</v>
      </c>
      <c r="AG45" s="495"/>
      <c r="AH45" s="495"/>
      <c r="AI45" s="676"/>
      <c r="AJ45" s="676"/>
      <c r="AL45" s="38" t="b">
        <f t="shared" si="4"/>
        <v>1</v>
      </c>
      <c r="AM45" s="38" t="b">
        <f t="shared" si="5"/>
        <v>1</v>
      </c>
    </row>
    <row r="46" spans="1:39" s="42" customFormat="1" ht="16.5" thickBot="1">
      <c r="A46" s="1175" t="s">
        <v>153</v>
      </c>
      <c r="B46" s="907" t="s">
        <v>96</v>
      </c>
      <c r="C46" s="908">
        <v>3</v>
      </c>
      <c r="D46" s="909"/>
      <c r="E46" s="909"/>
      <c r="F46" s="584"/>
      <c r="G46" s="1072">
        <f>H46/30</f>
        <v>5</v>
      </c>
      <c r="H46" s="910">
        <v>150</v>
      </c>
      <c r="I46" s="506">
        <v>10</v>
      </c>
      <c r="J46" s="505" t="s">
        <v>133</v>
      </c>
      <c r="K46" s="233"/>
      <c r="L46" s="505" t="s">
        <v>224</v>
      </c>
      <c r="M46" s="911">
        <f t="shared" si="7"/>
        <v>140</v>
      </c>
      <c r="N46" s="543"/>
      <c r="O46" s="1923"/>
      <c r="P46" s="1924"/>
      <c r="Q46" s="912" t="s">
        <v>223</v>
      </c>
      <c r="R46" s="1923"/>
      <c r="S46" s="1960"/>
      <c r="T46" s="543"/>
      <c r="U46" s="1923"/>
      <c r="V46" s="1924"/>
      <c r="W46" s="513"/>
      <c r="X46" s="1999"/>
      <c r="Y46" s="2000"/>
      <c r="Z46" s="596"/>
      <c r="AA46" s="76"/>
      <c r="AB46" s="597"/>
      <c r="AE46" s="253"/>
      <c r="AF46" s="495">
        <v>2</v>
      </c>
      <c r="AG46" s="495"/>
      <c r="AH46" s="495"/>
      <c r="AI46" s="676"/>
      <c r="AJ46" s="676"/>
      <c r="AL46" s="38" t="b">
        <f t="shared" si="4"/>
        <v>1</v>
      </c>
      <c r="AM46" s="38" t="b">
        <f t="shared" si="5"/>
        <v>1</v>
      </c>
    </row>
    <row r="47" spans="1:36" s="42" customFormat="1" ht="16.5" thickBot="1">
      <c r="A47" s="1726" t="s">
        <v>87</v>
      </c>
      <c r="B47" s="1727"/>
      <c r="C47" s="1784"/>
      <c r="D47" s="1784"/>
      <c r="E47" s="1784"/>
      <c r="F47" s="1784"/>
      <c r="G47" s="913">
        <f>G26+G27+G30+G34+G37+G40+G43+G46</f>
        <v>63</v>
      </c>
      <c r="H47" s="1132">
        <f>H26+H27+H30+H34+H37+H40+H43+H46</f>
        <v>1890</v>
      </c>
      <c r="I47" s="1133">
        <f>SUM(I26:I46)</f>
        <v>166</v>
      </c>
      <c r="J47" s="1133">
        <v>102</v>
      </c>
      <c r="K47" s="1133">
        <v>24</v>
      </c>
      <c r="L47" s="1133">
        <v>40</v>
      </c>
      <c r="M47" s="1134">
        <f>SUM(M26:M46)</f>
        <v>1724</v>
      </c>
      <c r="N47" s="1137" t="s">
        <v>289</v>
      </c>
      <c r="O47" s="2003" t="s">
        <v>288</v>
      </c>
      <c r="P47" s="2004"/>
      <c r="Q47" s="1138" t="s">
        <v>243</v>
      </c>
      <c r="R47" s="2003" t="s">
        <v>281</v>
      </c>
      <c r="S47" s="2005"/>
      <c r="T47" s="1137" t="s">
        <v>281</v>
      </c>
      <c r="U47" s="2006"/>
      <c r="V47" s="2008"/>
      <c r="W47" s="1139"/>
      <c r="X47" s="2006"/>
      <c r="Y47" s="2007"/>
      <c r="Z47" s="1140" t="s">
        <v>132</v>
      </c>
      <c r="AA47" s="1141"/>
      <c r="AB47" s="1142"/>
      <c r="AE47" s="253"/>
      <c r="AF47" s="495"/>
      <c r="AG47" s="495"/>
      <c r="AH47" s="495"/>
      <c r="AI47" s="676"/>
      <c r="AJ47" s="676"/>
    </row>
    <row r="48" spans="1:36" s="42" customFormat="1" ht="16.5" thickBot="1">
      <c r="A48" s="1698" t="s">
        <v>428</v>
      </c>
      <c r="B48" s="1699"/>
      <c r="C48" s="1699"/>
      <c r="D48" s="1699"/>
      <c r="E48" s="1699"/>
      <c r="F48" s="1804"/>
      <c r="G48" s="1131">
        <f>G24+G47</f>
        <v>101</v>
      </c>
      <c r="H48" s="1135">
        <f aca="true" t="shared" si="8" ref="H48:M48">H24+H47</f>
        <v>3030</v>
      </c>
      <c r="I48" s="151">
        <f t="shared" si="8"/>
        <v>214</v>
      </c>
      <c r="J48" s="151">
        <f t="shared" si="8"/>
        <v>142</v>
      </c>
      <c r="K48" s="151">
        <f t="shared" si="8"/>
        <v>24</v>
      </c>
      <c r="L48" s="151">
        <f t="shared" si="8"/>
        <v>48</v>
      </c>
      <c r="M48" s="1136">
        <f t="shared" si="8"/>
        <v>2816</v>
      </c>
      <c r="N48" s="570" t="s">
        <v>289</v>
      </c>
      <c r="O48" s="1767" t="s">
        <v>288</v>
      </c>
      <c r="P48" s="1768"/>
      <c r="Q48" s="515" t="s">
        <v>430</v>
      </c>
      <c r="R48" s="1767" t="s">
        <v>285</v>
      </c>
      <c r="S48" s="1769"/>
      <c r="T48" s="570" t="s">
        <v>429</v>
      </c>
      <c r="U48" s="1770"/>
      <c r="V48" s="1771"/>
      <c r="W48" s="618" t="s">
        <v>133</v>
      </c>
      <c r="X48" s="1772" t="s">
        <v>132</v>
      </c>
      <c r="Y48" s="1773"/>
      <c r="Z48" s="598" t="s">
        <v>132</v>
      </c>
      <c r="AA48" s="152"/>
      <c r="AB48" s="599"/>
      <c r="AE48" s="253"/>
      <c r="AF48" s="495"/>
      <c r="AG48" s="495"/>
      <c r="AH48" s="495"/>
      <c r="AI48" s="676"/>
      <c r="AJ48" s="676"/>
    </row>
    <row r="49" spans="1:36" s="42" customFormat="1" ht="16.5" thickBot="1">
      <c r="A49" s="1726"/>
      <c r="B49" s="1727"/>
      <c r="C49" s="1727"/>
      <c r="D49" s="1727"/>
      <c r="E49" s="1727"/>
      <c r="F49" s="1727"/>
      <c r="G49" s="1727"/>
      <c r="H49" s="1727"/>
      <c r="I49" s="1727"/>
      <c r="J49" s="1727"/>
      <c r="K49" s="1727"/>
      <c r="L49" s="1727"/>
      <c r="M49" s="1727"/>
      <c r="N49" s="1727"/>
      <c r="O49" s="1727"/>
      <c r="P49" s="1727"/>
      <c r="Q49" s="1727"/>
      <c r="R49" s="1727"/>
      <c r="S49" s="1727"/>
      <c r="T49" s="1727"/>
      <c r="U49" s="1727"/>
      <c r="V49" s="1727"/>
      <c r="W49" s="1727"/>
      <c r="X49" s="1727"/>
      <c r="Y49" s="1727"/>
      <c r="Z49" s="1727"/>
      <c r="AA49" s="1727"/>
      <c r="AB49" s="1728"/>
      <c r="AE49" s="253"/>
      <c r="AF49" s="495"/>
      <c r="AG49" s="495"/>
      <c r="AH49" s="495"/>
      <c r="AI49" s="676"/>
      <c r="AJ49" s="676"/>
    </row>
    <row r="50" spans="1:36" s="42" customFormat="1" ht="16.5" thickBot="1">
      <c r="A50" s="1774" t="s">
        <v>517</v>
      </c>
      <c r="B50" s="1775"/>
      <c r="C50" s="1775"/>
      <c r="D50" s="1775"/>
      <c r="E50" s="1775"/>
      <c r="F50" s="1775"/>
      <c r="G50" s="1775"/>
      <c r="H50" s="1776"/>
      <c r="I50" s="1776"/>
      <c r="J50" s="1776"/>
      <c r="K50" s="1776"/>
      <c r="L50" s="1776"/>
      <c r="M50" s="1776"/>
      <c r="N50" s="1776"/>
      <c r="O50" s="1776"/>
      <c r="P50" s="1776"/>
      <c r="Q50" s="1776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7"/>
      <c r="AE50" s="253"/>
      <c r="AF50" s="495"/>
      <c r="AG50" s="495"/>
      <c r="AH50" s="495"/>
      <c r="AI50" s="676"/>
      <c r="AJ50" s="676"/>
    </row>
    <row r="51" spans="1:36" s="42" customFormat="1" ht="16.5" thickBot="1">
      <c r="A51" s="1176" t="s">
        <v>155</v>
      </c>
      <c r="B51" s="1053" t="s">
        <v>516</v>
      </c>
      <c r="C51" s="1054" t="s">
        <v>250</v>
      </c>
      <c r="D51" s="1055"/>
      <c r="E51" s="1055"/>
      <c r="F51" s="608"/>
      <c r="G51" s="607">
        <v>19.5</v>
      </c>
      <c r="H51" s="1152">
        <f>G51*30</f>
        <v>585</v>
      </c>
      <c r="I51" s="1144"/>
      <c r="J51" s="1144"/>
      <c r="K51" s="1144"/>
      <c r="L51" s="1144"/>
      <c r="M51" s="1153">
        <f>H51-I51</f>
        <v>585</v>
      </c>
      <c r="N51" s="609"/>
      <c r="O51" s="1778"/>
      <c r="P51" s="1779"/>
      <c r="Q51" s="525"/>
      <c r="R51" s="1780"/>
      <c r="S51" s="1781"/>
      <c r="T51" s="610"/>
      <c r="U51" s="1782"/>
      <c r="V51" s="1783"/>
      <c r="W51" s="525"/>
      <c r="X51" s="1780"/>
      <c r="Y51" s="1781"/>
      <c r="Z51" s="611"/>
      <c r="AA51" s="149"/>
      <c r="AB51" s="572"/>
      <c r="AE51" s="253"/>
      <c r="AF51" s="495"/>
      <c r="AG51" s="495"/>
      <c r="AH51" s="495"/>
      <c r="AI51" s="676"/>
      <c r="AJ51" s="676"/>
    </row>
    <row r="52" spans="1:36" s="42" customFormat="1" ht="16.5" thickBot="1">
      <c r="A52" s="1759" t="s">
        <v>38</v>
      </c>
      <c r="B52" s="1784"/>
      <c r="C52" s="1784"/>
      <c r="D52" s="1784"/>
      <c r="E52" s="1784"/>
      <c r="F52" s="1784"/>
      <c r="G52" s="1151">
        <v>19.5</v>
      </c>
      <c r="H52" s="1056">
        <f aca="true" t="shared" si="9" ref="H52:M52">SUM(H51:H51)</f>
        <v>585</v>
      </c>
      <c r="I52" s="1156">
        <f t="shared" si="9"/>
        <v>0</v>
      </c>
      <c r="J52" s="1156">
        <f t="shared" si="9"/>
        <v>0</v>
      </c>
      <c r="K52" s="1156">
        <f t="shared" si="9"/>
        <v>0</v>
      </c>
      <c r="L52" s="1156">
        <f t="shared" si="9"/>
        <v>0</v>
      </c>
      <c r="M52" s="1155">
        <f t="shared" si="9"/>
        <v>585</v>
      </c>
      <c r="N52" s="1145"/>
      <c r="O52" s="1785"/>
      <c r="P52" s="1786"/>
      <c r="Q52" s="1146"/>
      <c r="R52" s="1787"/>
      <c r="S52" s="1788"/>
      <c r="T52" s="1147"/>
      <c r="U52" s="1787"/>
      <c r="V52" s="1789"/>
      <c r="W52" s="1146"/>
      <c r="X52" s="1787"/>
      <c r="Y52" s="1788"/>
      <c r="Z52" s="1148"/>
      <c r="AA52" s="1149"/>
      <c r="AB52" s="1150"/>
      <c r="AE52" s="253"/>
      <c r="AF52" s="495"/>
      <c r="AG52" s="495"/>
      <c r="AH52" s="495"/>
      <c r="AI52" s="676"/>
      <c r="AJ52" s="676"/>
    </row>
    <row r="53" spans="1:36" s="42" customFormat="1" ht="16.5" thickBot="1">
      <c r="A53" s="1765" t="s">
        <v>431</v>
      </c>
      <c r="B53" s="1766"/>
      <c r="C53" s="1766"/>
      <c r="D53" s="1766"/>
      <c r="E53" s="1766"/>
      <c r="F53" s="1766"/>
      <c r="G53" s="612">
        <f aca="true" t="shared" si="10" ref="G53:M53">G48+G52</f>
        <v>120.5</v>
      </c>
      <c r="H53" s="1154">
        <f t="shared" si="10"/>
        <v>3615</v>
      </c>
      <c r="I53" s="1154">
        <f t="shared" si="10"/>
        <v>214</v>
      </c>
      <c r="J53" s="1154">
        <f t="shared" si="10"/>
        <v>142</v>
      </c>
      <c r="K53" s="1154">
        <f t="shared" si="10"/>
        <v>24</v>
      </c>
      <c r="L53" s="1154">
        <f t="shared" si="10"/>
        <v>48</v>
      </c>
      <c r="M53" s="1154">
        <f t="shared" si="10"/>
        <v>3401</v>
      </c>
      <c r="N53" s="570" t="s">
        <v>289</v>
      </c>
      <c r="O53" s="1767" t="s">
        <v>288</v>
      </c>
      <c r="P53" s="1768"/>
      <c r="Q53" s="515" t="s">
        <v>430</v>
      </c>
      <c r="R53" s="1767" t="s">
        <v>285</v>
      </c>
      <c r="S53" s="1769"/>
      <c r="T53" s="570" t="s">
        <v>429</v>
      </c>
      <c r="U53" s="1770"/>
      <c r="V53" s="1771"/>
      <c r="W53" s="618" t="s">
        <v>133</v>
      </c>
      <c r="X53" s="1772" t="s">
        <v>132</v>
      </c>
      <c r="Y53" s="1773"/>
      <c r="Z53" s="598" t="s">
        <v>132</v>
      </c>
      <c r="AA53" s="152"/>
      <c r="AB53" s="599"/>
      <c r="AE53" s="253"/>
      <c r="AF53" s="495"/>
      <c r="AG53" s="495"/>
      <c r="AH53" s="495"/>
      <c r="AI53" s="676"/>
      <c r="AJ53" s="676"/>
    </row>
    <row r="54" spans="1:36" s="42" customFormat="1" ht="16.5" thickBot="1">
      <c r="A54" s="1759"/>
      <c r="B54" s="1760"/>
      <c r="C54" s="1760"/>
      <c r="D54" s="1760"/>
      <c r="E54" s="1760"/>
      <c r="F54" s="1760"/>
      <c r="G54" s="1760"/>
      <c r="H54" s="1760"/>
      <c r="I54" s="1760"/>
      <c r="J54" s="1760"/>
      <c r="K54" s="1760"/>
      <c r="L54" s="1760"/>
      <c r="M54" s="1760"/>
      <c r="N54" s="1760"/>
      <c r="O54" s="1760"/>
      <c r="P54" s="1760"/>
      <c r="Q54" s="1760"/>
      <c r="R54" s="1760"/>
      <c r="S54" s="1760"/>
      <c r="T54" s="1760"/>
      <c r="U54" s="1760"/>
      <c r="V54" s="1760"/>
      <c r="W54" s="1760"/>
      <c r="X54" s="1760"/>
      <c r="Y54" s="1760"/>
      <c r="Z54" s="1760"/>
      <c r="AA54" s="1760"/>
      <c r="AB54" s="1761"/>
      <c r="AE54" s="253"/>
      <c r="AF54" s="495"/>
      <c r="AG54" s="495"/>
      <c r="AH54" s="495"/>
      <c r="AI54" s="676"/>
      <c r="AJ54" s="676"/>
    </row>
    <row r="55" spans="1:36" s="42" customFormat="1" ht="16.5" hidden="1" thickBot="1">
      <c r="A55" s="1726"/>
      <c r="B55" s="1727"/>
      <c r="C55" s="1727"/>
      <c r="D55" s="1727"/>
      <c r="E55" s="1727"/>
      <c r="F55" s="1727"/>
      <c r="G55" s="1727"/>
      <c r="H55" s="1727"/>
      <c r="I55" s="1727"/>
      <c r="J55" s="1727"/>
      <c r="K55" s="1727"/>
      <c r="L55" s="1727"/>
      <c r="M55" s="1727"/>
      <c r="N55" s="1727"/>
      <c r="O55" s="1727"/>
      <c r="P55" s="1727"/>
      <c r="Q55" s="1727"/>
      <c r="R55" s="1727"/>
      <c r="S55" s="1727"/>
      <c r="T55" s="1727"/>
      <c r="U55" s="1727"/>
      <c r="V55" s="1727"/>
      <c r="W55" s="1727"/>
      <c r="X55" s="1727"/>
      <c r="Y55" s="1727"/>
      <c r="Z55" s="1727"/>
      <c r="AA55" s="1727"/>
      <c r="AB55" s="1728"/>
      <c r="AE55" s="253"/>
      <c r="AF55" s="495"/>
      <c r="AG55" s="495"/>
      <c r="AH55" s="495"/>
      <c r="AI55" s="676"/>
      <c r="AJ55" s="676"/>
    </row>
    <row r="56" spans="1:36" s="42" customFormat="1" ht="16.5" thickBot="1">
      <c r="A56" s="1726" t="s">
        <v>158</v>
      </c>
      <c r="B56" s="1901"/>
      <c r="C56" s="1901"/>
      <c r="D56" s="1901"/>
      <c r="E56" s="1901"/>
      <c r="F56" s="1901"/>
      <c r="G56" s="1901"/>
      <c r="H56" s="1901"/>
      <c r="I56" s="1901"/>
      <c r="J56" s="1901"/>
      <c r="K56" s="1901"/>
      <c r="L56" s="1901"/>
      <c r="M56" s="1901"/>
      <c r="N56" s="1901"/>
      <c r="O56" s="1901"/>
      <c r="P56" s="1901"/>
      <c r="Q56" s="1901"/>
      <c r="R56" s="1901"/>
      <c r="S56" s="1901"/>
      <c r="T56" s="1901"/>
      <c r="U56" s="1901"/>
      <c r="V56" s="1901"/>
      <c r="W56" s="1901"/>
      <c r="X56" s="1901"/>
      <c r="Y56" s="1901"/>
      <c r="Z56" s="1901"/>
      <c r="AA56" s="1901"/>
      <c r="AB56" s="1902"/>
      <c r="AE56" s="253"/>
      <c r="AF56" s="495"/>
      <c r="AG56" s="495"/>
      <c r="AH56" s="495"/>
      <c r="AI56" s="676"/>
      <c r="AJ56" s="676"/>
    </row>
    <row r="57" spans="1:36" s="42" customFormat="1" ht="16.5" thickBot="1">
      <c r="A57" s="1726" t="s">
        <v>159</v>
      </c>
      <c r="B57" s="1901"/>
      <c r="C57" s="1901"/>
      <c r="D57" s="1901"/>
      <c r="E57" s="1901"/>
      <c r="F57" s="1901"/>
      <c r="G57" s="1901"/>
      <c r="H57" s="1901"/>
      <c r="I57" s="1901"/>
      <c r="J57" s="1901"/>
      <c r="K57" s="1901"/>
      <c r="L57" s="1901"/>
      <c r="M57" s="1901"/>
      <c r="N57" s="1901"/>
      <c r="O57" s="1901"/>
      <c r="P57" s="1901"/>
      <c r="Q57" s="1901"/>
      <c r="R57" s="1901"/>
      <c r="S57" s="1901"/>
      <c r="T57" s="1901"/>
      <c r="U57" s="1901"/>
      <c r="V57" s="1901"/>
      <c r="W57" s="1901"/>
      <c r="X57" s="1901"/>
      <c r="Y57" s="1901"/>
      <c r="Z57" s="1901"/>
      <c r="AA57" s="1901"/>
      <c r="AB57" s="1902"/>
      <c r="AE57" s="253"/>
      <c r="AF57" s="495"/>
      <c r="AG57" s="495"/>
      <c r="AH57" s="495"/>
      <c r="AI57" s="676"/>
      <c r="AJ57" s="676"/>
    </row>
    <row r="58" spans="1:36" s="42" customFormat="1" ht="16.5" thickBot="1">
      <c r="A58" s="1726" t="s">
        <v>432</v>
      </c>
      <c r="B58" s="1727"/>
      <c r="C58" s="1727"/>
      <c r="D58" s="1727"/>
      <c r="E58" s="1727"/>
      <c r="F58" s="1727"/>
      <c r="G58" s="1727"/>
      <c r="H58" s="1727"/>
      <c r="I58" s="1727"/>
      <c r="J58" s="1727"/>
      <c r="K58" s="1727"/>
      <c r="L58" s="1727"/>
      <c r="M58" s="1727"/>
      <c r="N58" s="1727"/>
      <c r="O58" s="1727"/>
      <c r="P58" s="1727"/>
      <c r="Q58" s="1727"/>
      <c r="R58" s="1727"/>
      <c r="S58" s="1727"/>
      <c r="T58" s="1727"/>
      <c r="U58" s="1727"/>
      <c r="V58" s="1727"/>
      <c r="W58" s="1727"/>
      <c r="X58" s="1727"/>
      <c r="Y58" s="1727"/>
      <c r="Z58" s="1727"/>
      <c r="AA58" s="1727"/>
      <c r="AB58" s="1728"/>
      <c r="AE58" s="253"/>
      <c r="AF58" s="495"/>
      <c r="AG58" s="495"/>
      <c r="AH58" s="495"/>
      <c r="AI58" s="676"/>
      <c r="AJ58" s="676"/>
    </row>
    <row r="59" spans="1:36" s="42" customFormat="1" ht="31.5">
      <c r="A59" s="898" t="s">
        <v>181</v>
      </c>
      <c r="B59" s="1110" t="s">
        <v>46</v>
      </c>
      <c r="C59" s="1073">
        <v>6</v>
      </c>
      <c r="D59" s="1074"/>
      <c r="E59" s="1074"/>
      <c r="F59" s="1075"/>
      <c r="G59" s="1071">
        <v>5</v>
      </c>
      <c r="H59" s="1111">
        <f aca="true" t="shared" si="11" ref="H59:H68">G59*30</f>
        <v>150</v>
      </c>
      <c r="I59" s="1112">
        <v>12</v>
      </c>
      <c r="J59" s="1113" t="s">
        <v>133</v>
      </c>
      <c r="K59" s="1113"/>
      <c r="L59" s="1113" t="s">
        <v>132</v>
      </c>
      <c r="M59" s="1114">
        <f>H59-I59</f>
        <v>138</v>
      </c>
      <c r="N59" s="1076"/>
      <c r="O59" s="1742"/>
      <c r="P59" s="1743"/>
      <c r="Q59" s="1115"/>
      <c r="R59" s="1742"/>
      <c r="S59" s="1744"/>
      <c r="T59" s="1076"/>
      <c r="U59" s="1745" t="s">
        <v>277</v>
      </c>
      <c r="V59" s="1746"/>
      <c r="W59" s="1116"/>
      <c r="X59" s="1747"/>
      <c r="Y59" s="1748"/>
      <c r="Z59" s="1077"/>
      <c r="AA59" s="1074"/>
      <c r="AB59" s="1075"/>
      <c r="AE59" s="253"/>
      <c r="AF59" s="495"/>
      <c r="AG59" s="495"/>
      <c r="AH59" s="495"/>
      <c r="AI59" s="676"/>
      <c r="AJ59" s="676"/>
    </row>
    <row r="60" spans="1:36" s="42" customFormat="1" ht="15.75">
      <c r="A60" s="547" t="s">
        <v>183</v>
      </c>
      <c r="B60" s="1086" t="s">
        <v>47</v>
      </c>
      <c r="C60" s="1087"/>
      <c r="D60" s="1080"/>
      <c r="E60" s="1080"/>
      <c r="F60" s="1081"/>
      <c r="G60" s="555">
        <f>G61+G62</f>
        <v>10</v>
      </c>
      <c r="H60" s="1088">
        <f t="shared" si="11"/>
        <v>300</v>
      </c>
      <c r="I60" s="1082"/>
      <c r="J60" s="1080"/>
      <c r="K60" s="262"/>
      <c r="L60" s="1080"/>
      <c r="M60" s="1083"/>
      <c r="N60" s="1084"/>
      <c r="O60" s="1762"/>
      <c r="P60" s="1763"/>
      <c r="Q60" s="1085"/>
      <c r="R60" s="1762"/>
      <c r="S60" s="1764"/>
      <c r="T60" s="1084"/>
      <c r="U60" s="1762"/>
      <c r="V60" s="1763"/>
      <c r="W60" s="589"/>
      <c r="X60" s="1790"/>
      <c r="Y60" s="1791"/>
      <c r="Z60" s="905"/>
      <c r="AA60" s="221"/>
      <c r="AB60" s="222"/>
      <c r="AE60" s="253"/>
      <c r="AF60" s="495"/>
      <c r="AG60" s="495"/>
      <c r="AH60" s="495"/>
      <c r="AI60" s="676"/>
      <c r="AJ60" s="676"/>
    </row>
    <row r="61" spans="1:36" s="42" customFormat="1" ht="15.75">
      <c r="A61" s="547" t="s">
        <v>217</v>
      </c>
      <c r="B61" s="1086" t="s">
        <v>47</v>
      </c>
      <c r="C61" s="1087">
        <v>6</v>
      </c>
      <c r="D61" s="1080"/>
      <c r="E61" s="1080"/>
      <c r="F61" s="254"/>
      <c r="G61" s="587">
        <v>7.5</v>
      </c>
      <c r="H61" s="1088">
        <f t="shared" si="11"/>
        <v>225</v>
      </c>
      <c r="I61" s="1082">
        <v>16</v>
      </c>
      <c r="J61" s="1080" t="s">
        <v>223</v>
      </c>
      <c r="K61" s="262"/>
      <c r="L61" s="262" t="s">
        <v>234</v>
      </c>
      <c r="M61" s="1083">
        <f aca="true" t="shared" si="12" ref="M61:M67">H61-I61</f>
        <v>209</v>
      </c>
      <c r="N61" s="1084"/>
      <c r="O61" s="1762"/>
      <c r="P61" s="1763"/>
      <c r="Q61" s="1085"/>
      <c r="R61" s="1762"/>
      <c r="S61" s="1764"/>
      <c r="T61" s="1084"/>
      <c r="U61" s="1802" t="s">
        <v>235</v>
      </c>
      <c r="V61" s="1813"/>
      <c r="W61" s="589"/>
      <c r="X61" s="1790"/>
      <c r="Y61" s="1791"/>
      <c r="Z61" s="905"/>
      <c r="AA61" s="221"/>
      <c r="AB61" s="222"/>
      <c r="AE61" s="253"/>
      <c r="AF61" s="495"/>
      <c r="AG61" s="495"/>
      <c r="AH61" s="495"/>
      <c r="AI61" s="676"/>
      <c r="AJ61" s="676"/>
    </row>
    <row r="62" spans="1:36" s="42" customFormat="1" ht="15.75">
      <c r="A62" s="547" t="s">
        <v>218</v>
      </c>
      <c r="B62" s="1086" t="s">
        <v>79</v>
      </c>
      <c r="C62" s="1087"/>
      <c r="D62" s="1080"/>
      <c r="E62" s="262">
        <v>7</v>
      </c>
      <c r="F62" s="1081"/>
      <c r="G62" s="587">
        <v>2.5</v>
      </c>
      <c r="H62" s="1088">
        <f t="shared" si="11"/>
        <v>75</v>
      </c>
      <c r="I62" s="1082">
        <v>8</v>
      </c>
      <c r="J62" s="262"/>
      <c r="K62" s="262"/>
      <c r="L62" s="262" t="s">
        <v>98</v>
      </c>
      <c r="M62" s="1083">
        <f t="shared" si="12"/>
        <v>67</v>
      </c>
      <c r="N62" s="1084"/>
      <c r="O62" s="1762"/>
      <c r="P62" s="1763"/>
      <c r="Q62" s="1085"/>
      <c r="R62" s="1762"/>
      <c r="S62" s="1764"/>
      <c r="T62" s="1084"/>
      <c r="U62" s="1762"/>
      <c r="V62" s="1763"/>
      <c r="W62" s="589" t="s">
        <v>97</v>
      </c>
      <c r="X62" s="1790"/>
      <c r="Y62" s="1791"/>
      <c r="Z62" s="905"/>
      <c r="AA62" s="221"/>
      <c r="AB62" s="222"/>
      <c r="AE62" s="253"/>
      <c r="AF62" s="495"/>
      <c r="AG62" s="495"/>
      <c r="AH62" s="495"/>
      <c r="AI62" s="676"/>
      <c r="AJ62" s="676"/>
    </row>
    <row r="63" spans="1:36" s="42" customFormat="1" ht="31.5">
      <c r="A63" s="547" t="s">
        <v>184</v>
      </c>
      <c r="B63" s="1086" t="s">
        <v>48</v>
      </c>
      <c r="C63" s="1087">
        <v>7</v>
      </c>
      <c r="D63" s="262"/>
      <c r="E63" s="262"/>
      <c r="F63" s="1081"/>
      <c r="G63" s="555">
        <v>7</v>
      </c>
      <c r="H63" s="1089">
        <f t="shared" si="11"/>
        <v>210</v>
      </c>
      <c r="I63" s="1082">
        <v>12</v>
      </c>
      <c r="J63" s="1080" t="s">
        <v>133</v>
      </c>
      <c r="K63" s="262"/>
      <c r="L63" s="1080" t="s">
        <v>132</v>
      </c>
      <c r="M63" s="1083">
        <f t="shared" si="12"/>
        <v>198</v>
      </c>
      <c r="N63" s="1084"/>
      <c r="O63" s="1762"/>
      <c r="P63" s="1763"/>
      <c r="Q63" s="1085"/>
      <c r="R63" s="1762"/>
      <c r="S63" s="1764"/>
      <c r="T63" s="1084"/>
      <c r="U63" s="1762"/>
      <c r="V63" s="1763"/>
      <c r="W63" s="589" t="s">
        <v>277</v>
      </c>
      <c r="X63" s="1790"/>
      <c r="Y63" s="1791"/>
      <c r="Z63" s="905"/>
      <c r="AA63" s="221"/>
      <c r="AB63" s="222"/>
      <c r="AE63" s="253"/>
      <c r="AF63" s="495"/>
      <c r="AG63" s="495"/>
      <c r="AH63" s="495"/>
      <c r="AI63" s="676"/>
      <c r="AJ63" s="676"/>
    </row>
    <row r="64" spans="1:36" s="42" customFormat="1" ht="15.75">
      <c r="A64" s="547" t="s">
        <v>185</v>
      </c>
      <c r="B64" s="1086" t="s">
        <v>423</v>
      </c>
      <c r="C64" s="1087">
        <v>5</v>
      </c>
      <c r="D64" s="1080"/>
      <c r="E64" s="1080"/>
      <c r="F64" s="1081"/>
      <c r="G64" s="555">
        <v>4</v>
      </c>
      <c r="H64" s="1088">
        <f t="shared" si="11"/>
        <v>120</v>
      </c>
      <c r="I64" s="1082">
        <v>8</v>
      </c>
      <c r="J64" s="1080" t="s">
        <v>133</v>
      </c>
      <c r="K64" s="262"/>
      <c r="L64" s="1080"/>
      <c r="M64" s="1083">
        <f t="shared" si="12"/>
        <v>112</v>
      </c>
      <c r="N64" s="1084"/>
      <c r="O64" s="1762"/>
      <c r="P64" s="1763"/>
      <c r="Q64" s="1085"/>
      <c r="R64" s="1762"/>
      <c r="S64" s="1764"/>
      <c r="T64" s="1090" t="s">
        <v>133</v>
      </c>
      <c r="U64" s="1802"/>
      <c r="V64" s="1813"/>
      <c r="W64" s="589"/>
      <c r="X64" s="1790"/>
      <c r="Y64" s="1791"/>
      <c r="Z64" s="905"/>
      <c r="AA64" s="221"/>
      <c r="AB64" s="222"/>
      <c r="AE64" s="253"/>
      <c r="AF64" s="495"/>
      <c r="AG64" s="495"/>
      <c r="AH64" s="495"/>
      <c r="AI64" s="676"/>
      <c r="AJ64" s="676"/>
    </row>
    <row r="65" spans="1:36" s="42" customFormat="1" ht="15.75">
      <c r="A65" s="547" t="s">
        <v>425</v>
      </c>
      <c r="B65" s="1078" t="s">
        <v>42</v>
      </c>
      <c r="C65" s="1090"/>
      <c r="D65" s="1080"/>
      <c r="E65" s="1080"/>
      <c r="F65" s="1081"/>
      <c r="G65" s="555">
        <f>G66+G67</f>
        <v>9</v>
      </c>
      <c r="H65" s="1091">
        <f t="shared" si="11"/>
        <v>270</v>
      </c>
      <c r="I65" s="506"/>
      <c r="J65" s="262"/>
      <c r="K65" s="262"/>
      <c r="L65" s="262"/>
      <c r="M65" s="1083"/>
      <c r="N65" s="1084"/>
      <c r="O65" s="1762"/>
      <c r="P65" s="1763"/>
      <c r="Q65" s="1085"/>
      <c r="R65" s="1762"/>
      <c r="S65" s="1764"/>
      <c r="T65" s="1084"/>
      <c r="U65" s="1762"/>
      <c r="V65" s="1763"/>
      <c r="W65" s="517"/>
      <c r="X65" s="1790"/>
      <c r="Y65" s="1791"/>
      <c r="Z65" s="593"/>
      <c r="AA65" s="41"/>
      <c r="AB65" s="254"/>
      <c r="AE65" s="253"/>
      <c r="AF65" s="495"/>
      <c r="AG65" s="495"/>
      <c r="AH65" s="495"/>
      <c r="AI65" s="676"/>
      <c r="AJ65" s="676"/>
    </row>
    <row r="66" spans="1:36" s="42" customFormat="1" ht="15.75">
      <c r="A66" s="547" t="s">
        <v>426</v>
      </c>
      <c r="B66" s="1078" t="s">
        <v>42</v>
      </c>
      <c r="C66" s="1079">
        <v>3</v>
      </c>
      <c r="D66" s="1080"/>
      <c r="E66" s="1080"/>
      <c r="F66" s="1081"/>
      <c r="G66" s="587">
        <v>4</v>
      </c>
      <c r="H66" s="1091">
        <f t="shared" si="11"/>
        <v>120</v>
      </c>
      <c r="I66" s="1092">
        <v>14</v>
      </c>
      <c r="J66" s="1093" t="s">
        <v>133</v>
      </c>
      <c r="K66" s="1093"/>
      <c r="L66" s="1093" t="s">
        <v>234</v>
      </c>
      <c r="M66" s="1094">
        <f t="shared" si="12"/>
        <v>106</v>
      </c>
      <c r="N66" s="1095"/>
      <c r="O66" s="1811"/>
      <c r="P66" s="1812"/>
      <c r="Q66" s="1096" t="s">
        <v>281</v>
      </c>
      <c r="R66" s="1762"/>
      <c r="S66" s="1764"/>
      <c r="T66" s="1084"/>
      <c r="U66" s="1762"/>
      <c r="V66" s="1763"/>
      <c r="W66" s="517"/>
      <c r="X66" s="1790"/>
      <c r="Y66" s="1791"/>
      <c r="Z66" s="593"/>
      <c r="AA66" s="41"/>
      <c r="AB66" s="254"/>
      <c r="AE66" s="253"/>
      <c r="AF66" s="495"/>
      <c r="AG66" s="495"/>
      <c r="AH66" s="495"/>
      <c r="AI66" s="676"/>
      <c r="AJ66" s="676"/>
    </row>
    <row r="67" spans="1:36" s="42" customFormat="1" ht="15.75">
      <c r="A67" s="547" t="s">
        <v>427</v>
      </c>
      <c r="B67" s="1078" t="s">
        <v>75</v>
      </c>
      <c r="C67" s="1079">
        <v>4</v>
      </c>
      <c r="D67" s="1080"/>
      <c r="E67" s="1080"/>
      <c r="F67" s="1081"/>
      <c r="G67" s="587">
        <v>5</v>
      </c>
      <c r="H67" s="1091">
        <f t="shared" si="11"/>
        <v>150</v>
      </c>
      <c r="I67" s="1082">
        <v>14</v>
      </c>
      <c r="J67" s="262" t="s">
        <v>133</v>
      </c>
      <c r="K67" s="262"/>
      <c r="L67" s="262" t="s">
        <v>234</v>
      </c>
      <c r="M67" s="1083">
        <f t="shared" si="12"/>
        <v>136</v>
      </c>
      <c r="N67" s="1084"/>
      <c r="O67" s="1762"/>
      <c r="P67" s="1763"/>
      <c r="Q67" s="1085"/>
      <c r="R67" s="1802" t="s">
        <v>281</v>
      </c>
      <c r="S67" s="1803"/>
      <c r="T67" s="1084"/>
      <c r="U67" s="1762"/>
      <c r="V67" s="1763"/>
      <c r="W67" s="517"/>
      <c r="X67" s="1790"/>
      <c r="Y67" s="1791"/>
      <c r="Z67" s="593"/>
      <c r="AA67" s="41"/>
      <c r="AB67" s="254"/>
      <c r="AE67" s="253"/>
      <c r="AF67" s="495"/>
      <c r="AG67" s="495"/>
      <c r="AH67" s="495"/>
      <c r="AI67" s="676"/>
      <c r="AJ67" s="676"/>
    </row>
    <row r="68" spans="1:36" s="42" customFormat="1" ht="15.75">
      <c r="A68" s="547" t="s">
        <v>191</v>
      </c>
      <c r="B68" s="1078" t="s">
        <v>44</v>
      </c>
      <c r="C68" s="1079">
        <v>5</v>
      </c>
      <c r="D68" s="1080"/>
      <c r="E68" s="1080"/>
      <c r="F68" s="254"/>
      <c r="G68" s="555">
        <v>5</v>
      </c>
      <c r="H68" s="1091">
        <f t="shared" si="11"/>
        <v>150</v>
      </c>
      <c r="I68" s="1082">
        <v>14</v>
      </c>
      <c r="J68" s="262" t="s">
        <v>133</v>
      </c>
      <c r="K68" s="262"/>
      <c r="L68" s="262" t="s">
        <v>234</v>
      </c>
      <c r="M68" s="1083">
        <f>H68-I68</f>
        <v>136</v>
      </c>
      <c r="N68" s="1084"/>
      <c r="O68" s="1762"/>
      <c r="P68" s="1763"/>
      <c r="Q68" s="1085"/>
      <c r="R68" s="1762"/>
      <c r="S68" s="1764"/>
      <c r="T68" s="1090" t="s">
        <v>281</v>
      </c>
      <c r="U68" s="1762"/>
      <c r="V68" s="1763"/>
      <c r="W68" s="517"/>
      <c r="X68" s="1790"/>
      <c r="Y68" s="1791"/>
      <c r="Z68" s="593"/>
      <c r="AA68" s="41"/>
      <c r="AB68" s="254"/>
      <c r="AE68" s="253"/>
      <c r="AF68" s="495"/>
      <c r="AG68" s="495"/>
      <c r="AH68" s="495"/>
      <c r="AI68" s="676"/>
      <c r="AJ68" s="676"/>
    </row>
    <row r="69" spans="1:36" s="42" customFormat="1" ht="31.5">
      <c r="A69" s="547" t="s">
        <v>424</v>
      </c>
      <c r="B69" s="1078" t="s">
        <v>283</v>
      </c>
      <c r="C69" s="1090"/>
      <c r="D69" s="1080"/>
      <c r="E69" s="1080"/>
      <c r="F69" s="1081">
        <v>6</v>
      </c>
      <c r="G69" s="555">
        <v>1</v>
      </c>
      <c r="H69" s="1091">
        <v>30</v>
      </c>
      <c r="I69" s="506">
        <v>4</v>
      </c>
      <c r="J69" s="1080"/>
      <c r="K69" s="262"/>
      <c r="L69" s="1097" t="s">
        <v>132</v>
      </c>
      <c r="M69" s="1098">
        <f>H69-I69</f>
        <v>26</v>
      </c>
      <c r="N69" s="1084"/>
      <c r="O69" s="1762"/>
      <c r="P69" s="1763"/>
      <c r="Q69" s="1085"/>
      <c r="R69" s="1762"/>
      <c r="S69" s="1764"/>
      <c r="T69" s="1084"/>
      <c r="U69" s="1762" t="s">
        <v>132</v>
      </c>
      <c r="V69" s="1763"/>
      <c r="W69" s="517"/>
      <c r="X69" s="1790"/>
      <c r="Y69" s="1791"/>
      <c r="Z69" s="593"/>
      <c r="AA69" s="41"/>
      <c r="AB69" s="254"/>
      <c r="AE69" s="253"/>
      <c r="AF69" s="495"/>
      <c r="AG69" s="495"/>
      <c r="AH69" s="495"/>
      <c r="AI69" s="676"/>
      <c r="AJ69" s="676"/>
    </row>
    <row r="70" spans="1:36" s="42" customFormat="1" ht="15.75">
      <c r="A70" s="547" t="s">
        <v>188</v>
      </c>
      <c r="B70" s="1078" t="s">
        <v>74</v>
      </c>
      <c r="C70" s="1099">
        <v>4</v>
      </c>
      <c r="D70" s="1080"/>
      <c r="E70" s="1080"/>
      <c r="F70" s="1081"/>
      <c r="G70" s="555">
        <v>4</v>
      </c>
      <c r="H70" s="585">
        <v>120</v>
      </c>
      <c r="I70" s="1082">
        <v>8</v>
      </c>
      <c r="J70" s="1080" t="s">
        <v>133</v>
      </c>
      <c r="K70" s="262"/>
      <c r="L70" s="1080"/>
      <c r="M70" s="1083">
        <f>H70-I70</f>
        <v>112</v>
      </c>
      <c r="N70" s="1084"/>
      <c r="O70" s="1762"/>
      <c r="P70" s="1763"/>
      <c r="Q70" s="1085"/>
      <c r="R70" s="1802" t="s">
        <v>133</v>
      </c>
      <c r="S70" s="1803"/>
      <c r="T70" s="1084"/>
      <c r="U70" s="1762"/>
      <c r="V70" s="1763"/>
      <c r="W70" s="589"/>
      <c r="X70" s="1790"/>
      <c r="Y70" s="1791"/>
      <c r="Z70" s="905"/>
      <c r="AA70" s="221"/>
      <c r="AB70" s="222"/>
      <c r="AE70" s="253"/>
      <c r="AF70" s="495"/>
      <c r="AG70" s="495"/>
      <c r="AH70" s="495"/>
      <c r="AI70" s="676"/>
      <c r="AJ70" s="676"/>
    </row>
    <row r="71" spans="1:36" s="42" customFormat="1" ht="32.25" thickBot="1">
      <c r="A71" s="1177" t="s">
        <v>189</v>
      </c>
      <c r="B71" s="1117" t="s">
        <v>89</v>
      </c>
      <c r="C71" s="1100">
        <v>9</v>
      </c>
      <c r="D71" s="1101"/>
      <c r="E71" s="1101"/>
      <c r="F71" s="1102"/>
      <c r="G71" s="1125">
        <f>H71/30</f>
        <v>3</v>
      </c>
      <c r="H71" s="1118">
        <v>90</v>
      </c>
      <c r="I71" s="1119">
        <v>4</v>
      </c>
      <c r="J71" s="307" t="s">
        <v>132</v>
      </c>
      <c r="K71" s="307"/>
      <c r="L71" s="1101"/>
      <c r="M71" s="1120">
        <f>H71-I71</f>
        <v>86</v>
      </c>
      <c r="N71" s="1121"/>
      <c r="O71" s="1792"/>
      <c r="P71" s="1793"/>
      <c r="Q71" s="1484"/>
      <c r="R71" s="1799"/>
      <c r="S71" s="1800"/>
      <c r="T71" s="1121"/>
      <c r="U71" s="1799"/>
      <c r="V71" s="1801"/>
      <c r="W71" s="1485"/>
      <c r="X71" s="1797"/>
      <c r="Y71" s="1798"/>
      <c r="Z71" s="1122" t="s">
        <v>132</v>
      </c>
      <c r="AA71" s="1123"/>
      <c r="AB71" s="1124"/>
      <c r="AE71" s="253"/>
      <c r="AF71" s="495"/>
      <c r="AG71" s="495"/>
      <c r="AH71" s="495"/>
      <c r="AI71" s="676"/>
      <c r="AJ71" s="676"/>
    </row>
    <row r="72" spans="1:36" s="42" customFormat="1" ht="16.5" thickBot="1">
      <c r="A72" s="1731" t="s">
        <v>435</v>
      </c>
      <c r="B72" s="1732"/>
      <c r="C72" s="1732"/>
      <c r="D72" s="1732"/>
      <c r="E72" s="1732"/>
      <c r="F72" s="1756"/>
      <c r="G72" s="1103">
        <f>G59+G61+G62+G63+G64+G66+G67+G68+G69+G70+G71</f>
        <v>48</v>
      </c>
      <c r="H72" s="1126">
        <f>H59+H61+H62+H63+H64+H66+H67+H68+H69+H70+H71</f>
        <v>1440</v>
      </c>
      <c r="I72" s="1126">
        <f>I59+I61+I62+I63+I64+I66+I67+I68+I69+I70+I71</f>
        <v>114</v>
      </c>
      <c r="J72" s="1126">
        <v>70</v>
      </c>
      <c r="K72" s="1196">
        <f>K59+K61+K62+K63+K64+K66+K67+K68+K69+K70+K71</f>
        <v>0</v>
      </c>
      <c r="L72" s="1126">
        <v>44</v>
      </c>
      <c r="M72" s="1126">
        <f>M59+M61+M62+M63+M64+M66+M67+M68+M69+M70+M71</f>
        <v>1326</v>
      </c>
      <c r="N72" s="1104"/>
      <c r="O72" s="1735"/>
      <c r="P72" s="1736"/>
      <c r="Q72" s="1105" t="s">
        <v>281</v>
      </c>
      <c r="R72" s="1737" t="s">
        <v>285</v>
      </c>
      <c r="S72" s="1738"/>
      <c r="T72" s="1106" t="s">
        <v>285</v>
      </c>
      <c r="U72" s="1737" t="s">
        <v>430</v>
      </c>
      <c r="V72" s="1739"/>
      <c r="W72" s="1105" t="s">
        <v>284</v>
      </c>
      <c r="X72" s="1740"/>
      <c r="Y72" s="1741"/>
      <c r="Z72" s="1107" t="s">
        <v>132</v>
      </c>
      <c r="AA72" s="1108"/>
      <c r="AB72" s="1109"/>
      <c r="AE72" s="253"/>
      <c r="AF72" s="495"/>
      <c r="AG72" s="495"/>
      <c r="AH72" s="495"/>
      <c r="AI72" s="676"/>
      <c r="AJ72" s="676"/>
    </row>
    <row r="73" spans="1:36" s="42" customFormat="1" ht="16.5" thickBot="1">
      <c r="A73" s="1726" t="s">
        <v>433</v>
      </c>
      <c r="B73" s="1727"/>
      <c r="C73" s="1727"/>
      <c r="D73" s="1727"/>
      <c r="E73" s="1727"/>
      <c r="F73" s="1727"/>
      <c r="G73" s="1727"/>
      <c r="H73" s="1727"/>
      <c r="I73" s="1727"/>
      <c r="J73" s="1727"/>
      <c r="K73" s="1727"/>
      <c r="L73" s="1727"/>
      <c r="M73" s="1727"/>
      <c r="N73" s="1727"/>
      <c r="O73" s="1727"/>
      <c r="P73" s="1727"/>
      <c r="Q73" s="1727"/>
      <c r="R73" s="1727"/>
      <c r="S73" s="1727"/>
      <c r="T73" s="1727"/>
      <c r="U73" s="1727"/>
      <c r="V73" s="1727"/>
      <c r="W73" s="1727"/>
      <c r="X73" s="1727"/>
      <c r="Y73" s="1727"/>
      <c r="Z73" s="1727"/>
      <c r="AA73" s="1727"/>
      <c r="AB73" s="1728"/>
      <c r="AE73" s="253"/>
      <c r="AF73" s="495"/>
      <c r="AG73" s="495"/>
      <c r="AH73" s="495"/>
      <c r="AI73" s="676"/>
      <c r="AJ73" s="676"/>
    </row>
    <row r="74" spans="1:36" s="42" customFormat="1" ht="15.75">
      <c r="A74" s="898" t="s">
        <v>182</v>
      </c>
      <c r="B74" s="1157" t="s">
        <v>49</v>
      </c>
      <c r="C74" s="1158">
        <v>6</v>
      </c>
      <c r="D74" s="1159"/>
      <c r="E74" s="1159"/>
      <c r="F74" s="1160"/>
      <c r="G74" s="1161">
        <v>4</v>
      </c>
      <c r="H74" s="1111">
        <f>G74*30</f>
        <v>120</v>
      </c>
      <c r="I74" s="1112">
        <v>12</v>
      </c>
      <c r="J74" s="1159" t="s">
        <v>133</v>
      </c>
      <c r="K74" s="1113"/>
      <c r="L74" s="1159" t="s">
        <v>132</v>
      </c>
      <c r="M74" s="1114">
        <f>H74-I74</f>
        <v>108</v>
      </c>
      <c r="N74" s="1076"/>
      <c r="O74" s="1742"/>
      <c r="P74" s="1743"/>
      <c r="Q74" s="1115"/>
      <c r="R74" s="1742"/>
      <c r="S74" s="1744"/>
      <c r="T74" s="1076"/>
      <c r="U74" s="1745" t="s">
        <v>277</v>
      </c>
      <c r="V74" s="1746"/>
      <c r="W74" s="1162"/>
      <c r="X74" s="1747"/>
      <c r="Y74" s="1748"/>
      <c r="Z74" s="590"/>
      <c r="AA74" s="591"/>
      <c r="AB74" s="592"/>
      <c r="AE74" s="253"/>
      <c r="AF74" s="495"/>
      <c r="AG74" s="495"/>
      <c r="AH74" s="495"/>
      <c r="AI74" s="676"/>
      <c r="AJ74" s="676"/>
    </row>
    <row r="75" spans="1:36" s="42" customFormat="1" ht="16.5" thickBot="1">
      <c r="A75" s="1175" t="s">
        <v>187</v>
      </c>
      <c r="B75" s="1163" t="s">
        <v>72</v>
      </c>
      <c r="C75" s="1164">
        <v>6</v>
      </c>
      <c r="D75" s="1165"/>
      <c r="E75" s="1165"/>
      <c r="F75" s="1166"/>
      <c r="G75" s="1167">
        <v>3</v>
      </c>
      <c r="H75" s="1178">
        <v>90</v>
      </c>
      <c r="I75" s="962">
        <v>8</v>
      </c>
      <c r="J75" s="79" t="s">
        <v>133</v>
      </c>
      <c r="K75" s="73"/>
      <c r="L75" s="79"/>
      <c r="M75" s="1179">
        <f>H75-I75</f>
        <v>82</v>
      </c>
      <c r="N75" s="1168"/>
      <c r="O75" s="1792"/>
      <c r="P75" s="1793"/>
      <c r="Q75" s="1169"/>
      <c r="R75" s="1792"/>
      <c r="S75" s="1794"/>
      <c r="T75" s="1168"/>
      <c r="U75" s="1795" t="s">
        <v>133</v>
      </c>
      <c r="V75" s="1796"/>
      <c r="W75" s="1170"/>
      <c r="X75" s="1797"/>
      <c r="Y75" s="1798"/>
      <c r="Z75" s="1171"/>
      <c r="AA75" s="1172"/>
      <c r="AB75" s="1173"/>
      <c r="AE75" s="253"/>
      <c r="AF75" s="495"/>
      <c r="AG75" s="495"/>
      <c r="AH75" s="495"/>
      <c r="AI75" s="676"/>
      <c r="AJ75" s="676"/>
    </row>
    <row r="76" spans="1:36" s="42" customFormat="1" ht="16.5" thickBot="1">
      <c r="A76" s="1731" t="s">
        <v>434</v>
      </c>
      <c r="B76" s="1732"/>
      <c r="C76" s="1732"/>
      <c r="D76" s="1732"/>
      <c r="E76" s="1732"/>
      <c r="F76" s="1756"/>
      <c r="G76" s="1191">
        <f>G74+G75</f>
        <v>7</v>
      </c>
      <c r="H76" s="1193">
        <f aca="true" t="shared" si="13" ref="H76:M76">H74+H75</f>
        <v>210</v>
      </c>
      <c r="I76" s="1194">
        <f t="shared" si="13"/>
        <v>20</v>
      </c>
      <c r="J76" s="1194">
        <v>16</v>
      </c>
      <c r="K76" s="1197">
        <f t="shared" si="13"/>
        <v>0</v>
      </c>
      <c r="L76" s="1194">
        <v>4</v>
      </c>
      <c r="M76" s="1195">
        <f t="shared" si="13"/>
        <v>190</v>
      </c>
      <c r="N76" s="1192"/>
      <c r="O76" s="1735"/>
      <c r="P76" s="1736"/>
      <c r="Q76" s="1105"/>
      <c r="R76" s="1737"/>
      <c r="S76" s="1738"/>
      <c r="T76" s="1106"/>
      <c r="U76" s="1737" t="s">
        <v>276</v>
      </c>
      <c r="V76" s="1739"/>
      <c r="W76" s="1105"/>
      <c r="X76" s="1740"/>
      <c r="Y76" s="1741"/>
      <c r="Z76" s="1107"/>
      <c r="AA76" s="1108"/>
      <c r="AB76" s="1109"/>
      <c r="AE76" s="253"/>
      <c r="AF76" s="495"/>
      <c r="AG76" s="495"/>
      <c r="AH76" s="495"/>
      <c r="AI76" s="676"/>
      <c r="AJ76" s="676"/>
    </row>
    <row r="77" spans="1:36" s="42" customFormat="1" ht="16.5" thickBot="1">
      <c r="A77" s="1726" t="s">
        <v>436</v>
      </c>
      <c r="B77" s="1757"/>
      <c r="C77" s="1757"/>
      <c r="D77" s="1757"/>
      <c r="E77" s="1757"/>
      <c r="F77" s="1757"/>
      <c r="G77" s="1727"/>
      <c r="H77" s="1758"/>
      <c r="I77" s="1758"/>
      <c r="J77" s="1758"/>
      <c r="K77" s="1758"/>
      <c r="L77" s="1758"/>
      <c r="M77" s="1758"/>
      <c r="N77" s="1727"/>
      <c r="O77" s="1727"/>
      <c r="P77" s="1727"/>
      <c r="Q77" s="1727"/>
      <c r="R77" s="1727"/>
      <c r="S77" s="1727"/>
      <c r="T77" s="1727"/>
      <c r="U77" s="1727"/>
      <c r="V77" s="1727"/>
      <c r="W77" s="1727"/>
      <c r="X77" s="1727"/>
      <c r="Y77" s="1727"/>
      <c r="Z77" s="1727"/>
      <c r="AA77" s="1727"/>
      <c r="AB77" s="1728"/>
      <c r="AE77" s="253"/>
      <c r="AF77" s="495"/>
      <c r="AG77" s="495"/>
      <c r="AH77" s="495"/>
      <c r="AI77" s="676"/>
      <c r="AJ77" s="676"/>
    </row>
    <row r="78" spans="1:36" s="42" customFormat="1" ht="15.75">
      <c r="A78" s="1186" t="s">
        <v>182</v>
      </c>
      <c r="B78" s="1477" t="s">
        <v>459</v>
      </c>
      <c r="C78" s="1158">
        <v>6</v>
      </c>
      <c r="D78" s="1159"/>
      <c r="E78" s="1159"/>
      <c r="F78" s="1160"/>
      <c r="G78" s="1393">
        <v>4</v>
      </c>
      <c r="H78" s="1111">
        <f>G78*30</f>
        <v>120</v>
      </c>
      <c r="I78" s="1112">
        <v>12</v>
      </c>
      <c r="J78" s="1159" t="s">
        <v>133</v>
      </c>
      <c r="K78" s="1113"/>
      <c r="L78" s="1159" t="s">
        <v>132</v>
      </c>
      <c r="M78" s="1114">
        <f>H78-I78</f>
        <v>108</v>
      </c>
      <c r="N78" s="1076"/>
      <c r="O78" s="1742"/>
      <c r="P78" s="1743"/>
      <c r="Q78" s="1115"/>
      <c r="R78" s="1742"/>
      <c r="S78" s="1744"/>
      <c r="T78" s="1076"/>
      <c r="U78" s="1745" t="s">
        <v>277</v>
      </c>
      <c r="V78" s="1746"/>
      <c r="W78" s="1162"/>
      <c r="X78" s="1747"/>
      <c r="Y78" s="1748"/>
      <c r="Z78" s="590"/>
      <c r="AA78" s="591"/>
      <c r="AB78" s="592"/>
      <c r="AE78" s="253"/>
      <c r="AF78" s="495"/>
      <c r="AG78" s="495"/>
      <c r="AH78" s="495"/>
      <c r="AI78" s="676"/>
      <c r="AJ78" s="676"/>
    </row>
    <row r="79" spans="1:36" s="42" customFormat="1" ht="15.75">
      <c r="A79" s="1187" t="s">
        <v>187</v>
      </c>
      <c r="B79" s="1478" t="s">
        <v>460</v>
      </c>
      <c r="C79" s="1079">
        <v>6</v>
      </c>
      <c r="D79" s="262"/>
      <c r="E79" s="262"/>
      <c r="F79" s="1081"/>
      <c r="G79" s="1394">
        <v>3</v>
      </c>
      <c r="H79" s="1178">
        <v>90</v>
      </c>
      <c r="I79" s="962">
        <v>8</v>
      </c>
      <c r="J79" s="79" t="s">
        <v>133</v>
      </c>
      <c r="K79" s="73"/>
      <c r="L79" s="79"/>
      <c r="M79" s="1179">
        <f>H79-I79</f>
        <v>82</v>
      </c>
      <c r="N79" s="1180"/>
      <c r="O79" s="1749"/>
      <c r="P79" s="1750"/>
      <c r="Q79" s="1181"/>
      <c r="R79" s="1749"/>
      <c r="S79" s="1751"/>
      <c r="T79" s="1180"/>
      <c r="U79" s="1752" t="s">
        <v>133</v>
      </c>
      <c r="V79" s="1753"/>
      <c r="W79" s="1182"/>
      <c r="X79" s="1754"/>
      <c r="Y79" s="1755"/>
      <c r="Z79" s="1183"/>
      <c r="AA79" s="1184"/>
      <c r="AB79" s="1185"/>
      <c r="AE79" s="253"/>
      <c r="AF79" s="495"/>
      <c r="AG79" s="495"/>
      <c r="AH79" s="495"/>
      <c r="AI79" s="676"/>
      <c r="AJ79" s="676"/>
    </row>
    <row r="80" spans="1:36" s="42" customFormat="1" ht="16.5" thickBot="1">
      <c r="A80" s="1187" t="s">
        <v>190</v>
      </c>
      <c r="B80" s="1392" t="s">
        <v>246</v>
      </c>
      <c r="C80" s="1360"/>
      <c r="D80" s="1361">
        <v>7</v>
      </c>
      <c r="E80" s="1340"/>
      <c r="F80" s="1341"/>
      <c r="G80" s="1356">
        <v>3.5</v>
      </c>
      <c r="H80" s="1308">
        <f>$G80*30</f>
        <v>105</v>
      </c>
      <c r="I80" s="1313">
        <v>4</v>
      </c>
      <c r="J80" s="1306">
        <v>4</v>
      </c>
      <c r="K80" s="1306"/>
      <c r="L80" s="1314"/>
      <c r="M80" s="1315">
        <f>$H80-$I80</f>
        <v>101</v>
      </c>
      <c r="N80" s="1026"/>
      <c r="O80" s="1690"/>
      <c r="P80" s="1691"/>
      <c r="Q80" s="1327"/>
      <c r="R80" s="1690"/>
      <c r="S80" s="1704"/>
      <c r="T80" s="643"/>
      <c r="U80" s="1690"/>
      <c r="V80" s="1691"/>
      <c r="W80" s="1328" t="s">
        <v>132</v>
      </c>
      <c r="X80" s="1729"/>
      <c r="Y80" s="1730"/>
      <c r="Z80" s="1188"/>
      <c r="AA80" s="1189"/>
      <c r="AB80" s="1190"/>
      <c r="AE80" s="253"/>
      <c r="AF80" s="495"/>
      <c r="AG80" s="495"/>
      <c r="AH80" s="495"/>
      <c r="AI80" s="676"/>
      <c r="AJ80" s="676"/>
    </row>
    <row r="81" spans="1:36" s="42" customFormat="1" ht="16.5" thickBot="1">
      <c r="A81" s="1731" t="s">
        <v>437</v>
      </c>
      <c r="B81" s="1732"/>
      <c r="C81" s="1733"/>
      <c r="D81" s="1733"/>
      <c r="E81" s="1733"/>
      <c r="F81" s="1734"/>
      <c r="G81" s="1191">
        <f aca="true" t="shared" si="14" ref="G81:M81">G78+G79+G80</f>
        <v>10.5</v>
      </c>
      <c r="H81" s="1193">
        <f t="shared" si="14"/>
        <v>315</v>
      </c>
      <c r="I81" s="1194">
        <f t="shared" si="14"/>
        <v>24</v>
      </c>
      <c r="J81" s="1194">
        <v>20</v>
      </c>
      <c r="K81" s="1197">
        <f t="shared" si="14"/>
        <v>0</v>
      </c>
      <c r="L81" s="1194">
        <v>4</v>
      </c>
      <c r="M81" s="1195">
        <f t="shared" si="14"/>
        <v>291</v>
      </c>
      <c r="N81" s="1192"/>
      <c r="O81" s="1735"/>
      <c r="P81" s="1736"/>
      <c r="Q81" s="1105"/>
      <c r="R81" s="1737"/>
      <c r="S81" s="1738"/>
      <c r="T81" s="1106"/>
      <c r="U81" s="1737" t="s">
        <v>276</v>
      </c>
      <c r="V81" s="1739"/>
      <c r="W81" s="1107" t="s">
        <v>132</v>
      </c>
      <c r="X81" s="1740"/>
      <c r="Y81" s="1741"/>
      <c r="Z81" s="1107"/>
      <c r="AA81" s="1108"/>
      <c r="AB81" s="1109"/>
      <c r="AE81" s="253"/>
      <c r="AF81" s="495"/>
      <c r="AG81" s="495"/>
      <c r="AH81" s="495"/>
      <c r="AI81" s="676"/>
      <c r="AJ81" s="676"/>
    </row>
    <row r="82" spans="1:36" s="42" customFormat="1" ht="16.5" thickBot="1">
      <c r="A82" s="1726" t="s">
        <v>438</v>
      </c>
      <c r="B82" s="1727"/>
      <c r="C82" s="1727"/>
      <c r="D82" s="1727"/>
      <c r="E82" s="1727"/>
      <c r="F82" s="1727"/>
      <c r="G82" s="1727"/>
      <c r="H82" s="1727"/>
      <c r="I82" s="1727"/>
      <c r="J82" s="1727"/>
      <c r="K82" s="1727"/>
      <c r="L82" s="1727"/>
      <c r="M82" s="1727"/>
      <c r="N82" s="1727"/>
      <c r="O82" s="1727"/>
      <c r="P82" s="1727"/>
      <c r="Q82" s="1727"/>
      <c r="R82" s="1727"/>
      <c r="S82" s="1727"/>
      <c r="T82" s="1727"/>
      <c r="U82" s="1727"/>
      <c r="V82" s="1727"/>
      <c r="W82" s="1727"/>
      <c r="X82" s="1727"/>
      <c r="Y82" s="1727"/>
      <c r="Z82" s="1727"/>
      <c r="AA82" s="1727"/>
      <c r="AB82" s="1728"/>
      <c r="AE82" s="253"/>
      <c r="AF82" s="495"/>
      <c r="AG82" s="495"/>
      <c r="AH82" s="495"/>
      <c r="AI82" s="676"/>
      <c r="AJ82" s="676"/>
    </row>
    <row r="83" spans="1:39" s="42" customFormat="1" ht="15.75">
      <c r="A83" s="1198" t="s">
        <v>439</v>
      </c>
      <c r="B83" s="1127" t="s">
        <v>314</v>
      </c>
      <c r="C83" s="914"/>
      <c r="D83" s="915"/>
      <c r="E83" s="915"/>
      <c r="F83" s="916"/>
      <c r="G83" s="1128">
        <f>SUM(G84:G85)</f>
        <v>7.5</v>
      </c>
      <c r="H83" s="917">
        <f aca="true" t="shared" si="15" ref="H83:H94">G83*30</f>
        <v>225</v>
      </c>
      <c r="I83" s="918" t="s">
        <v>328</v>
      </c>
      <c r="J83" s="918" t="s">
        <v>323</v>
      </c>
      <c r="K83" s="918">
        <f>SUM(K84:K85)</f>
        <v>0</v>
      </c>
      <c r="L83" s="918" t="s">
        <v>322</v>
      </c>
      <c r="M83" s="919">
        <f aca="true" t="shared" si="16" ref="M83:M92">H83-I83</f>
        <v>201</v>
      </c>
      <c r="N83" s="1129"/>
      <c r="O83" s="1887"/>
      <c r="P83" s="1888"/>
      <c r="Q83" s="1129"/>
      <c r="R83" s="1887"/>
      <c r="S83" s="1888"/>
      <c r="T83" s="1130"/>
      <c r="U83" s="1887"/>
      <c r="V83" s="1888"/>
      <c r="W83" s="1130"/>
      <c r="X83" s="1887"/>
      <c r="Y83" s="1889"/>
      <c r="Z83" s="1259"/>
      <c r="AA83" s="1260"/>
      <c r="AB83" s="1261"/>
      <c r="AE83" s="253"/>
      <c r="AF83" s="619"/>
      <c r="AG83" s="495"/>
      <c r="AH83" s="495"/>
      <c r="AI83" s="676"/>
      <c r="AJ83" s="676"/>
      <c r="AL83" s="38" t="b">
        <f aca="true" t="shared" si="17" ref="AL83:AL93">ISBLANK(W83)</f>
        <v>1</v>
      </c>
      <c r="AM83" s="38" t="b">
        <f aca="true" t="shared" si="18" ref="AM83:AM93">ISBLANK(X83)</f>
        <v>1</v>
      </c>
    </row>
    <row r="84" spans="1:39" s="42" customFormat="1" ht="15.75">
      <c r="A84" s="1034" t="s">
        <v>440</v>
      </c>
      <c r="B84" s="922" t="s">
        <v>314</v>
      </c>
      <c r="C84" s="862">
        <v>6</v>
      </c>
      <c r="D84" s="923"/>
      <c r="E84" s="863"/>
      <c r="F84" s="916"/>
      <c r="G84" s="924">
        <v>6</v>
      </c>
      <c r="H84" s="925">
        <f t="shared" si="15"/>
        <v>180</v>
      </c>
      <c r="I84" s="506">
        <v>16</v>
      </c>
      <c r="J84" s="505" t="s">
        <v>223</v>
      </c>
      <c r="K84" s="233"/>
      <c r="L84" s="233" t="s">
        <v>234</v>
      </c>
      <c r="M84" s="926">
        <f t="shared" si="16"/>
        <v>164</v>
      </c>
      <c r="N84" s="920"/>
      <c r="O84" s="1729"/>
      <c r="P84" s="1882"/>
      <c r="Q84" s="920"/>
      <c r="R84" s="1729"/>
      <c r="S84" s="1882"/>
      <c r="T84" s="921"/>
      <c r="U84" s="1845" t="s">
        <v>235</v>
      </c>
      <c r="V84" s="1883"/>
      <c r="W84" s="921"/>
      <c r="X84" s="1729"/>
      <c r="Y84" s="1875"/>
      <c r="Z84" s="1262"/>
      <c r="AA84" s="1143"/>
      <c r="AB84" s="1263"/>
      <c r="AE84" s="253"/>
      <c r="AF84" s="619"/>
      <c r="AG84" s="495"/>
      <c r="AH84" s="495"/>
      <c r="AI84" s="676"/>
      <c r="AJ84" s="676"/>
      <c r="AL84" s="38" t="b">
        <f t="shared" si="17"/>
        <v>1</v>
      </c>
      <c r="AM84" s="38" t="b">
        <f t="shared" si="18"/>
        <v>1</v>
      </c>
    </row>
    <row r="85" spans="1:39" s="42" customFormat="1" ht="31.5">
      <c r="A85" s="1034" t="s">
        <v>441</v>
      </c>
      <c r="B85" s="922" t="s">
        <v>315</v>
      </c>
      <c r="C85" s="862"/>
      <c r="D85" s="863"/>
      <c r="E85" s="923">
        <v>7</v>
      </c>
      <c r="F85" s="916"/>
      <c r="G85" s="927">
        <v>1.5</v>
      </c>
      <c r="H85" s="925">
        <f t="shared" si="15"/>
        <v>45</v>
      </c>
      <c r="I85" s="928" t="s">
        <v>327</v>
      </c>
      <c r="J85" s="863"/>
      <c r="K85" s="863"/>
      <c r="L85" s="863" t="s">
        <v>97</v>
      </c>
      <c r="M85" s="926">
        <f t="shared" si="16"/>
        <v>37</v>
      </c>
      <c r="N85" s="920"/>
      <c r="O85" s="1729"/>
      <c r="P85" s="1882"/>
      <c r="Q85" s="920"/>
      <c r="R85" s="1729"/>
      <c r="S85" s="1882"/>
      <c r="T85" s="921"/>
      <c r="U85" s="1729"/>
      <c r="V85" s="1882"/>
      <c r="W85" s="874" t="s">
        <v>97</v>
      </c>
      <c r="X85" s="1729"/>
      <c r="Y85" s="1875"/>
      <c r="Z85" s="1262"/>
      <c r="AA85" s="1143"/>
      <c r="AB85" s="1263"/>
      <c r="AE85" s="253"/>
      <c r="AF85" s="619"/>
      <c r="AG85" s="495"/>
      <c r="AH85" s="495"/>
      <c r="AI85" s="676"/>
      <c r="AJ85" s="676"/>
      <c r="AK85" s="42" t="s">
        <v>385</v>
      </c>
      <c r="AL85" s="38" t="b">
        <f t="shared" si="17"/>
        <v>0</v>
      </c>
      <c r="AM85" s="38" t="b">
        <f t="shared" si="18"/>
        <v>1</v>
      </c>
    </row>
    <row r="86" spans="1:39" s="42" customFormat="1" ht="15.75">
      <c r="A86" s="1034" t="s">
        <v>442</v>
      </c>
      <c r="B86" s="929" t="s">
        <v>316</v>
      </c>
      <c r="C86" s="930"/>
      <c r="D86" s="931"/>
      <c r="E86" s="931"/>
      <c r="F86" s="932"/>
      <c r="G86" s="933">
        <f>G87+G88+G89</f>
        <v>8</v>
      </c>
      <c r="H86" s="934">
        <f t="shared" si="15"/>
        <v>240</v>
      </c>
      <c r="I86" s="935" t="s">
        <v>326</v>
      </c>
      <c r="J86" s="936" t="s">
        <v>325</v>
      </c>
      <c r="K86" s="937" t="s">
        <v>324</v>
      </c>
      <c r="L86" s="937">
        <f>SUM(L87:L89)</f>
        <v>0</v>
      </c>
      <c r="M86" s="938">
        <f t="shared" si="16"/>
        <v>214</v>
      </c>
      <c r="N86" s="920"/>
      <c r="O86" s="1729"/>
      <c r="P86" s="1882"/>
      <c r="Q86" s="920"/>
      <c r="R86" s="1729"/>
      <c r="S86" s="1882"/>
      <c r="T86" s="921"/>
      <c r="U86" s="1729"/>
      <c r="V86" s="1882"/>
      <c r="W86" s="921"/>
      <c r="X86" s="1729"/>
      <c r="Y86" s="1875"/>
      <c r="Z86" s="1262"/>
      <c r="AA86" s="1143"/>
      <c r="AB86" s="1263"/>
      <c r="AE86" s="253"/>
      <c r="AF86" s="619"/>
      <c r="AG86" s="495"/>
      <c r="AH86" s="495"/>
      <c r="AI86" s="676"/>
      <c r="AJ86" s="676"/>
      <c r="AL86" s="38" t="b">
        <f t="shared" si="17"/>
        <v>1</v>
      </c>
      <c r="AM86" s="38" t="b">
        <f t="shared" si="18"/>
        <v>1</v>
      </c>
    </row>
    <row r="87" spans="1:39" s="42" customFormat="1" ht="15.75">
      <c r="A87" s="1034" t="s">
        <v>443</v>
      </c>
      <c r="B87" s="922" t="s">
        <v>317</v>
      </c>
      <c r="C87" s="862"/>
      <c r="D87" s="923">
        <v>4</v>
      </c>
      <c r="E87" s="863"/>
      <c r="F87" s="864"/>
      <c r="G87" s="939">
        <v>3</v>
      </c>
      <c r="H87" s="925">
        <f t="shared" si="15"/>
        <v>90</v>
      </c>
      <c r="I87" s="940" t="s">
        <v>323</v>
      </c>
      <c r="J87" s="941" t="s">
        <v>133</v>
      </c>
      <c r="K87" s="941" t="s">
        <v>224</v>
      </c>
      <c r="L87" s="941"/>
      <c r="M87" s="926">
        <f t="shared" si="16"/>
        <v>80</v>
      </c>
      <c r="N87" s="920"/>
      <c r="O87" s="1729"/>
      <c r="P87" s="1882"/>
      <c r="Q87" s="920"/>
      <c r="R87" s="1845" t="s">
        <v>223</v>
      </c>
      <c r="S87" s="1883"/>
      <c r="T87" s="921"/>
      <c r="U87" s="1729"/>
      <c r="V87" s="1882"/>
      <c r="W87" s="921"/>
      <c r="X87" s="1729"/>
      <c r="Y87" s="1875"/>
      <c r="Z87" s="1262"/>
      <c r="AA87" s="1143"/>
      <c r="AB87" s="1263"/>
      <c r="AE87" s="253"/>
      <c r="AF87" s="619"/>
      <c r="AG87" s="495"/>
      <c r="AH87" s="495"/>
      <c r="AI87" s="676"/>
      <c r="AJ87" s="676"/>
      <c r="AL87" s="38" t="b">
        <f t="shared" si="17"/>
        <v>1</v>
      </c>
      <c r="AM87" s="38" t="b">
        <f t="shared" si="18"/>
        <v>1</v>
      </c>
    </row>
    <row r="88" spans="1:39" s="42" customFormat="1" ht="15.75">
      <c r="A88" s="1034" t="s">
        <v>444</v>
      </c>
      <c r="B88" s="922" t="s">
        <v>318</v>
      </c>
      <c r="C88" s="862"/>
      <c r="D88" s="923">
        <v>5</v>
      </c>
      <c r="E88" s="915"/>
      <c r="F88" s="916"/>
      <c r="G88" s="924">
        <v>2</v>
      </c>
      <c r="H88" s="925">
        <f t="shared" si="15"/>
        <v>60</v>
      </c>
      <c r="I88" s="928" t="s">
        <v>324</v>
      </c>
      <c r="J88" s="941" t="s">
        <v>132</v>
      </c>
      <c r="K88" s="941" t="s">
        <v>224</v>
      </c>
      <c r="L88" s="941"/>
      <c r="M88" s="926">
        <f t="shared" si="16"/>
        <v>54</v>
      </c>
      <c r="N88" s="920"/>
      <c r="O88" s="1729"/>
      <c r="P88" s="1882"/>
      <c r="Q88" s="920"/>
      <c r="R88" s="1729"/>
      <c r="S88" s="1882"/>
      <c r="T88" s="874" t="s">
        <v>134</v>
      </c>
      <c r="U88" s="1845"/>
      <c r="V88" s="1883"/>
      <c r="W88" s="921"/>
      <c r="X88" s="1729"/>
      <c r="Y88" s="1875"/>
      <c r="Z88" s="1262"/>
      <c r="AA88" s="1143"/>
      <c r="AB88" s="1263"/>
      <c r="AE88" s="253"/>
      <c r="AF88" s="619"/>
      <c r="AG88" s="495"/>
      <c r="AH88" s="495"/>
      <c r="AI88" s="676"/>
      <c r="AJ88" s="676"/>
      <c r="AL88" s="38" t="b">
        <f t="shared" si="17"/>
        <v>1</v>
      </c>
      <c r="AM88" s="38" t="b">
        <f t="shared" si="18"/>
        <v>1</v>
      </c>
    </row>
    <row r="89" spans="1:39" s="42" customFormat="1" ht="15.75">
      <c r="A89" s="1034" t="s">
        <v>445</v>
      </c>
      <c r="B89" s="922" t="s">
        <v>319</v>
      </c>
      <c r="C89" s="862"/>
      <c r="D89" s="923">
        <v>6</v>
      </c>
      <c r="E89" s="915"/>
      <c r="F89" s="916"/>
      <c r="G89" s="927">
        <v>3</v>
      </c>
      <c r="H89" s="925">
        <f t="shared" si="15"/>
        <v>90</v>
      </c>
      <c r="I89" s="928" t="s">
        <v>323</v>
      </c>
      <c r="J89" s="941" t="s">
        <v>133</v>
      </c>
      <c r="K89" s="941" t="s">
        <v>224</v>
      </c>
      <c r="L89" s="941"/>
      <c r="M89" s="926">
        <f t="shared" si="16"/>
        <v>80</v>
      </c>
      <c r="N89" s="920"/>
      <c r="O89" s="1729"/>
      <c r="P89" s="1882"/>
      <c r="Q89" s="920"/>
      <c r="R89" s="1729"/>
      <c r="S89" s="1882"/>
      <c r="T89" s="874"/>
      <c r="U89" s="1845" t="s">
        <v>223</v>
      </c>
      <c r="V89" s="1883"/>
      <c r="W89" s="921"/>
      <c r="X89" s="1729"/>
      <c r="Y89" s="1875"/>
      <c r="Z89" s="1262"/>
      <c r="AA89" s="1143"/>
      <c r="AB89" s="1263"/>
      <c r="AE89" s="253"/>
      <c r="AF89" s="619"/>
      <c r="AG89" s="495"/>
      <c r="AH89" s="495"/>
      <c r="AI89" s="676"/>
      <c r="AJ89" s="676"/>
      <c r="AL89" s="38" t="b">
        <f t="shared" si="17"/>
        <v>1</v>
      </c>
      <c r="AM89" s="38" t="b">
        <f t="shared" si="18"/>
        <v>1</v>
      </c>
    </row>
    <row r="90" spans="1:39" s="42" customFormat="1" ht="31.5">
      <c r="A90" s="1198" t="s">
        <v>446</v>
      </c>
      <c r="B90" s="942" t="s">
        <v>320</v>
      </c>
      <c r="C90" s="943"/>
      <c r="D90" s="944">
        <v>5</v>
      </c>
      <c r="E90" s="945"/>
      <c r="F90" s="946"/>
      <c r="G90" s="947">
        <v>2.5</v>
      </c>
      <c r="H90" s="925">
        <f t="shared" si="15"/>
        <v>75</v>
      </c>
      <c r="I90" s="940" t="s">
        <v>324</v>
      </c>
      <c r="J90" s="940" t="s">
        <v>132</v>
      </c>
      <c r="K90" s="940" t="s">
        <v>224</v>
      </c>
      <c r="L90" s="940"/>
      <c r="M90" s="948">
        <f t="shared" si="16"/>
        <v>69</v>
      </c>
      <c r="N90" s="920"/>
      <c r="O90" s="1729"/>
      <c r="P90" s="1882"/>
      <c r="Q90" s="920"/>
      <c r="R90" s="1729"/>
      <c r="S90" s="1882"/>
      <c r="T90" s="874" t="s">
        <v>134</v>
      </c>
      <c r="U90" s="1729"/>
      <c r="V90" s="1882"/>
      <c r="W90" s="921"/>
      <c r="X90" s="1729"/>
      <c r="Y90" s="1875"/>
      <c r="Z90" s="1262"/>
      <c r="AA90" s="1143"/>
      <c r="AB90" s="1263"/>
      <c r="AE90" s="253"/>
      <c r="AF90" s="619"/>
      <c r="AG90" s="495"/>
      <c r="AH90" s="495"/>
      <c r="AI90" s="676"/>
      <c r="AJ90" s="676"/>
      <c r="AL90" s="38" t="b">
        <f t="shared" si="17"/>
        <v>1</v>
      </c>
      <c r="AM90" s="38" t="b">
        <f t="shared" si="18"/>
        <v>1</v>
      </c>
    </row>
    <row r="91" spans="1:39" s="620" customFormat="1" ht="15.75">
      <c r="A91" s="1198" t="s">
        <v>447</v>
      </c>
      <c r="B91" s="949" t="s">
        <v>42</v>
      </c>
      <c r="C91" s="862">
        <v>3</v>
      </c>
      <c r="D91" s="863"/>
      <c r="E91" s="863"/>
      <c r="F91" s="864"/>
      <c r="G91" s="865">
        <v>5</v>
      </c>
      <c r="H91" s="925">
        <f t="shared" si="15"/>
        <v>150</v>
      </c>
      <c r="I91" s="950" t="s">
        <v>322</v>
      </c>
      <c r="J91" s="950" t="s">
        <v>133</v>
      </c>
      <c r="K91" s="950" t="s">
        <v>225</v>
      </c>
      <c r="L91" s="950" t="s">
        <v>134</v>
      </c>
      <c r="M91" s="926">
        <f t="shared" si="16"/>
        <v>136</v>
      </c>
      <c r="N91" s="951"/>
      <c r="O91" s="1729"/>
      <c r="P91" s="1882"/>
      <c r="Q91" s="892" t="s">
        <v>281</v>
      </c>
      <c r="R91" s="1729"/>
      <c r="S91" s="1882"/>
      <c r="T91" s="952"/>
      <c r="U91" s="1729"/>
      <c r="V91" s="1882"/>
      <c r="W91" s="952"/>
      <c r="X91" s="1729"/>
      <c r="Y91" s="1875"/>
      <c r="Z91" s="1264"/>
      <c r="AA91" s="1143"/>
      <c r="AB91" s="1263"/>
      <c r="AE91" s="621"/>
      <c r="AF91" s="622"/>
      <c r="AL91" s="38" t="b">
        <f t="shared" si="17"/>
        <v>1</v>
      </c>
      <c r="AM91" s="38" t="b">
        <f t="shared" si="18"/>
        <v>1</v>
      </c>
    </row>
    <row r="92" spans="1:39" s="42" customFormat="1" ht="15.75">
      <c r="A92" s="1198" t="s">
        <v>448</v>
      </c>
      <c r="B92" s="861" t="s">
        <v>321</v>
      </c>
      <c r="C92" s="914"/>
      <c r="D92" s="923">
        <v>3</v>
      </c>
      <c r="E92" s="953"/>
      <c r="F92" s="916"/>
      <c r="G92" s="927">
        <v>3</v>
      </c>
      <c r="H92" s="925">
        <f t="shared" si="15"/>
        <v>90</v>
      </c>
      <c r="I92" s="954" t="s">
        <v>324</v>
      </c>
      <c r="J92" s="955" t="s">
        <v>132</v>
      </c>
      <c r="K92" s="956" t="s">
        <v>225</v>
      </c>
      <c r="L92" s="957" t="s">
        <v>224</v>
      </c>
      <c r="M92" s="926">
        <f t="shared" si="16"/>
        <v>84</v>
      </c>
      <c r="N92" s="920"/>
      <c r="O92" s="1729"/>
      <c r="P92" s="1882"/>
      <c r="Q92" s="872" t="s">
        <v>134</v>
      </c>
      <c r="R92" s="1729"/>
      <c r="S92" s="1882"/>
      <c r="T92" s="921"/>
      <c r="U92" s="1729"/>
      <c r="V92" s="1882"/>
      <c r="W92" s="921"/>
      <c r="X92" s="1729"/>
      <c r="Y92" s="1875"/>
      <c r="Z92" s="1262"/>
      <c r="AA92" s="1143"/>
      <c r="AB92" s="1263"/>
      <c r="AE92" s="253"/>
      <c r="AF92" s="619"/>
      <c r="AG92" s="495"/>
      <c r="AH92" s="495"/>
      <c r="AI92" s="676"/>
      <c r="AJ92" s="676"/>
      <c r="AL92" s="38" t="b">
        <f t="shared" si="17"/>
        <v>1</v>
      </c>
      <c r="AM92" s="38" t="b">
        <f t="shared" si="18"/>
        <v>1</v>
      </c>
    </row>
    <row r="93" spans="1:39" s="42" customFormat="1" ht="32.25" thickBot="1">
      <c r="A93" s="1175" t="s">
        <v>449</v>
      </c>
      <c r="B93" s="958" t="s">
        <v>89</v>
      </c>
      <c r="C93" s="959">
        <v>9</v>
      </c>
      <c r="D93" s="502"/>
      <c r="E93" s="502"/>
      <c r="F93" s="960"/>
      <c r="G93" s="927">
        <v>3</v>
      </c>
      <c r="H93" s="961">
        <v>90</v>
      </c>
      <c r="I93" s="962">
        <v>4</v>
      </c>
      <c r="J93" s="963" t="s">
        <v>132</v>
      </c>
      <c r="K93" s="963"/>
      <c r="L93" s="502"/>
      <c r="M93" s="557">
        <f>H93-I93</f>
        <v>86</v>
      </c>
      <c r="N93" s="964"/>
      <c r="O93" s="1809"/>
      <c r="P93" s="1810"/>
      <c r="Q93" s="964"/>
      <c r="R93" s="1809"/>
      <c r="S93" s="1810"/>
      <c r="T93" s="964"/>
      <c r="U93" s="1809"/>
      <c r="V93" s="1810"/>
      <c r="W93" s="965"/>
      <c r="X93" s="1877"/>
      <c r="Y93" s="1878"/>
      <c r="Z93" s="1265" t="s">
        <v>132</v>
      </c>
      <c r="AA93" s="1189"/>
      <c r="AB93" s="1266"/>
      <c r="AE93" s="253"/>
      <c r="AF93" s="619"/>
      <c r="AG93" s="495"/>
      <c r="AH93" s="495"/>
      <c r="AI93" s="676"/>
      <c r="AJ93" s="676"/>
      <c r="AL93" s="38" t="b">
        <f t="shared" si="17"/>
        <v>1</v>
      </c>
      <c r="AM93" s="38" t="b">
        <f t="shared" si="18"/>
        <v>1</v>
      </c>
    </row>
    <row r="94" spans="1:36" s="42" customFormat="1" ht="16.5" thickBot="1">
      <c r="A94" s="1698" t="s">
        <v>450</v>
      </c>
      <c r="B94" s="1699"/>
      <c r="C94" s="1699"/>
      <c r="D94" s="1699"/>
      <c r="E94" s="1699"/>
      <c r="F94" s="1804"/>
      <c r="G94" s="646">
        <f>SUM(G92+G83+G86+G90+G91+G93)</f>
        <v>29</v>
      </c>
      <c r="H94" s="966">
        <f t="shared" si="15"/>
        <v>870</v>
      </c>
      <c r="I94" s="967">
        <f>SUM(I92+I83+I86+I90+I91+I93)</f>
        <v>80</v>
      </c>
      <c r="J94" s="967">
        <v>50</v>
      </c>
      <c r="K94" s="967">
        <v>8</v>
      </c>
      <c r="L94" s="967">
        <v>22</v>
      </c>
      <c r="M94" s="968">
        <f>SUM(M92+M83+M86+M90+M91)</f>
        <v>704</v>
      </c>
      <c r="N94" s="515"/>
      <c r="O94" s="1770"/>
      <c r="P94" s="1876"/>
      <c r="Q94" s="515" t="s">
        <v>284</v>
      </c>
      <c r="R94" s="1770" t="s">
        <v>223</v>
      </c>
      <c r="S94" s="1876"/>
      <c r="T94" s="516" t="s">
        <v>310</v>
      </c>
      <c r="U94" s="1770" t="s">
        <v>331</v>
      </c>
      <c r="V94" s="1876"/>
      <c r="W94" s="516" t="s">
        <v>97</v>
      </c>
      <c r="X94" s="1770"/>
      <c r="Y94" s="1808"/>
      <c r="Z94" s="1256" t="s">
        <v>132</v>
      </c>
      <c r="AA94" s="1257"/>
      <c r="AB94" s="1258"/>
      <c r="AE94" s="253"/>
      <c r="AF94" s="619"/>
      <c r="AG94" s="495"/>
      <c r="AH94" s="495"/>
      <c r="AI94" s="676"/>
      <c r="AJ94" s="676"/>
    </row>
    <row r="95" spans="1:36" s="42" customFormat="1" ht="12.75" customHeight="1" thickBot="1">
      <c r="A95" s="1865"/>
      <c r="B95" s="1866"/>
      <c r="C95" s="1866"/>
      <c r="D95" s="1866"/>
      <c r="E95" s="1866"/>
      <c r="F95" s="1866"/>
      <c r="G95" s="1866"/>
      <c r="H95" s="1866"/>
      <c r="I95" s="1866"/>
      <c r="J95" s="1866"/>
      <c r="K95" s="1866"/>
      <c r="L95" s="1866"/>
      <c r="M95" s="1866"/>
      <c r="N95" s="1866"/>
      <c r="O95" s="1866"/>
      <c r="P95" s="1866"/>
      <c r="Q95" s="1866"/>
      <c r="R95" s="1866"/>
      <c r="S95" s="1866"/>
      <c r="T95" s="1866"/>
      <c r="U95" s="1866"/>
      <c r="V95" s="1866"/>
      <c r="W95" s="1866"/>
      <c r="X95" s="1866"/>
      <c r="Y95" s="1866"/>
      <c r="Z95" s="1867"/>
      <c r="AA95" s="1867"/>
      <c r="AB95" s="1868"/>
      <c r="AE95" s="253"/>
      <c r="AF95" s="619"/>
      <c r="AG95" s="495"/>
      <c r="AH95" s="495"/>
      <c r="AI95" s="676"/>
      <c r="AJ95" s="676"/>
    </row>
    <row r="96" spans="1:36" s="42" customFormat="1" ht="16.5" thickBot="1">
      <c r="A96" s="1884" t="s">
        <v>192</v>
      </c>
      <c r="B96" s="1885"/>
      <c r="C96" s="1885"/>
      <c r="D96" s="1885"/>
      <c r="E96" s="1885"/>
      <c r="F96" s="1885"/>
      <c r="G96" s="1885"/>
      <c r="H96" s="1885"/>
      <c r="I96" s="1885"/>
      <c r="J96" s="1885"/>
      <c r="K96" s="1885"/>
      <c r="L96" s="1885"/>
      <c r="M96" s="1885"/>
      <c r="N96" s="1885"/>
      <c r="O96" s="1885"/>
      <c r="P96" s="1885"/>
      <c r="Q96" s="1885"/>
      <c r="R96" s="1885"/>
      <c r="S96" s="1885"/>
      <c r="T96" s="1885"/>
      <c r="U96" s="1885"/>
      <c r="V96" s="1885"/>
      <c r="W96" s="1885"/>
      <c r="X96" s="1885"/>
      <c r="Y96" s="1885"/>
      <c r="Z96" s="1885"/>
      <c r="AA96" s="1885"/>
      <c r="AB96" s="1886"/>
      <c r="AE96" s="253"/>
      <c r="AF96" s="619"/>
      <c r="AG96" s="495"/>
      <c r="AH96" s="495"/>
      <c r="AI96" s="676"/>
      <c r="AJ96" s="676"/>
    </row>
    <row r="97" spans="1:36" s="42" customFormat="1" ht="16.5" thickBot="1">
      <c r="A97" s="1726" t="s">
        <v>453</v>
      </c>
      <c r="B97" s="1727"/>
      <c r="C97" s="1727"/>
      <c r="D97" s="1727"/>
      <c r="E97" s="1727"/>
      <c r="F97" s="1727"/>
      <c r="G97" s="1727"/>
      <c r="H97" s="1727"/>
      <c r="I97" s="1727"/>
      <c r="J97" s="1727"/>
      <c r="K97" s="1727"/>
      <c r="L97" s="1727"/>
      <c r="M97" s="1727"/>
      <c r="N97" s="1727"/>
      <c r="O97" s="1727"/>
      <c r="P97" s="1727"/>
      <c r="Q97" s="1727"/>
      <c r="R97" s="1727"/>
      <c r="S97" s="1727"/>
      <c r="T97" s="1727"/>
      <c r="U97" s="1727"/>
      <c r="V97" s="1727"/>
      <c r="W97" s="1727"/>
      <c r="X97" s="1727"/>
      <c r="Y97" s="1727"/>
      <c r="Z97" s="1727"/>
      <c r="AA97" s="1727"/>
      <c r="AB97" s="1728"/>
      <c r="AF97" s="619"/>
      <c r="AG97" s="495"/>
      <c r="AH97" s="495"/>
      <c r="AI97" s="676"/>
      <c r="AJ97" s="676"/>
    </row>
    <row r="98" spans="1:36" s="42" customFormat="1" ht="31.5">
      <c r="A98" s="1233" t="s">
        <v>194</v>
      </c>
      <c r="B98" s="1221" t="s">
        <v>56</v>
      </c>
      <c r="C98" s="1222"/>
      <c r="D98" s="1223">
        <v>10</v>
      </c>
      <c r="E98" s="1223"/>
      <c r="F98" s="1224"/>
      <c r="G98" s="1236">
        <v>5</v>
      </c>
      <c r="H98" s="1222">
        <f>G98*30</f>
        <v>150</v>
      </c>
      <c r="I98" s="1225">
        <v>12</v>
      </c>
      <c r="J98" s="1226">
        <v>12</v>
      </c>
      <c r="K98" s="1223"/>
      <c r="L98" s="1226">
        <v>0</v>
      </c>
      <c r="M98" s="1227">
        <f>H98-I98</f>
        <v>138</v>
      </c>
      <c r="N98" s="1199"/>
      <c r="O98" s="1869"/>
      <c r="P98" s="1870"/>
      <c r="Q98" s="1228"/>
      <c r="R98" s="1869"/>
      <c r="S98" s="1871"/>
      <c r="T98" s="1199"/>
      <c r="U98" s="1869"/>
      <c r="V98" s="1870"/>
      <c r="W98" s="1229"/>
      <c r="X98" s="1879"/>
      <c r="Y98" s="1880"/>
      <c r="Z98" s="1230"/>
      <c r="AA98" s="1231" t="s">
        <v>277</v>
      </c>
      <c r="AB98" s="1232"/>
      <c r="AF98" s="619"/>
      <c r="AG98" s="495"/>
      <c r="AH98" s="495"/>
      <c r="AI98" s="676"/>
      <c r="AJ98" s="676"/>
    </row>
    <row r="99" spans="1:36" s="42" customFormat="1" ht="31.5">
      <c r="A99" s="1234" t="s">
        <v>195</v>
      </c>
      <c r="B99" s="1200" t="s">
        <v>245</v>
      </c>
      <c r="C99" s="1201">
        <v>8</v>
      </c>
      <c r="D99" s="295"/>
      <c r="E99" s="295"/>
      <c r="F99" s="1202"/>
      <c r="G99" s="335">
        <v>7</v>
      </c>
      <c r="H99" s="1201">
        <v>210</v>
      </c>
      <c r="I99" s="346">
        <v>14</v>
      </c>
      <c r="J99" s="1203" t="s">
        <v>287</v>
      </c>
      <c r="K99" s="295">
        <v>0</v>
      </c>
      <c r="L99" s="347">
        <v>2</v>
      </c>
      <c r="M99" s="1204">
        <f>H99-I99</f>
        <v>196</v>
      </c>
      <c r="N99" s="1483"/>
      <c r="O99" s="1721"/>
      <c r="P99" s="1722"/>
      <c r="Q99" s="1205"/>
      <c r="R99" s="1721"/>
      <c r="S99" s="1723"/>
      <c r="T99" s="1483"/>
      <c r="U99" s="1721"/>
      <c r="V99" s="1722"/>
      <c r="W99" s="1206"/>
      <c r="X99" s="1724" t="s">
        <v>281</v>
      </c>
      <c r="Y99" s="1725"/>
      <c r="Z99" s="1207"/>
      <c r="AA99" s="349"/>
      <c r="AB99" s="352"/>
      <c r="AF99" s="619"/>
      <c r="AG99" s="495"/>
      <c r="AH99" s="495"/>
      <c r="AI99" s="676"/>
      <c r="AJ99" s="676"/>
    </row>
    <row r="100" spans="1:36" s="42" customFormat="1" ht="31.5">
      <c r="A100" s="1234" t="s">
        <v>201</v>
      </c>
      <c r="B100" s="1208" t="s">
        <v>196</v>
      </c>
      <c r="C100" s="1201"/>
      <c r="D100" s="295"/>
      <c r="E100" s="295"/>
      <c r="F100" s="1202"/>
      <c r="G100" s="335">
        <f>G101+G102+G103+G104</f>
        <v>15.5</v>
      </c>
      <c r="H100" s="1209">
        <f aca="true" t="shared" si="19" ref="H100:H110">G100*30</f>
        <v>465</v>
      </c>
      <c r="I100" s="346"/>
      <c r="J100" s="347"/>
      <c r="K100" s="295"/>
      <c r="L100" s="347"/>
      <c r="M100" s="1204"/>
      <c r="N100" s="1483"/>
      <c r="O100" s="1721"/>
      <c r="P100" s="1722"/>
      <c r="Q100" s="1205"/>
      <c r="R100" s="1721"/>
      <c r="S100" s="1723"/>
      <c r="T100" s="1483"/>
      <c r="U100" s="1721"/>
      <c r="V100" s="1722"/>
      <c r="W100" s="1206"/>
      <c r="X100" s="1724"/>
      <c r="Y100" s="1725"/>
      <c r="Z100" s="1210"/>
      <c r="AA100" s="303"/>
      <c r="AB100" s="350"/>
      <c r="AF100" s="619"/>
      <c r="AG100" s="495"/>
      <c r="AH100" s="495"/>
      <c r="AI100" s="676"/>
      <c r="AJ100" s="676"/>
    </row>
    <row r="101" spans="1:36" s="42" customFormat="1" ht="15.75">
      <c r="A101" s="1235" t="s">
        <v>202</v>
      </c>
      <c r="B101" s="1211" t="s">
        <v>246</v>
      </c>
      <c r="C101" s="1079">
        <v>7</v>
      </c>
      <c r="D101" s="262"/>
      <c r="E101" s="262"/>
      <c r="F101" s="1081"/>
      <c r="G101" s="1238">
        <v>4.5</v>
      </c>
      <c r="H101" s="1209">
        <f t="shared" si="19"/>
        <v>135</v>
      </c>
      <c r="I101" s="1082">
        <v>12</v>
      </c>
      <c r="J101" s="1080" t="s">
        <v>277</v>
      </c>
      <c r="K101" s="262"/>
      <c r="L101" s="1080" t="s">
        <v>225</v>
      </c>
      <c r="M101" s="1212">
        <f>H101-I101</f>
        <v>123</v>
      </c>
      <c r="N101" s="1085"/>
      <c r="O101" s="1721"/>
      <c r="P101" s="1722"/>
      <c r="Q101" s="1084"/>
      <c r="R101" s="1721"/>
      <c r="S101" s="1723"/>
      <c r="T101" s="1213"/>
      <c r="U101" s="1721"/>
      <c r="V101" s="1722"/>
      <c r="W101" s="1090" t="s">
        <v>277</v>
      </c>
      <c r="X101" s="1724"/>
      <c r="Y101" s="1725"/>
      <c r="Z101" s="1214"/>
      <c r="AA101" s="182"/>
      <c r="AB101" s="273"/>
      <c r="AF101" s="619"/>
      <c r="AG101" s="495"/>
      <c r="AH101" s="495"/>
      <c r="AI101" s="676"/>
      <c r="AJ101" s="676"/>
    </row>
    <row r="102" spans="1:36" s="42" customFormat="1" ht="47.25">
      <c r="A102" s="1235" t="s">
        <v>203</v>
      </c>
      <c r="B102" s="1211" t="s">
        <v>53</v>
      </c>
      <c r="C102" s="1201">
        <v>9</v>
      </c>
      <c r="D102" s="203"/>
      <c r="E102" s="203"/>
      <c r="F102" s="1202"/>
      <c r="G102" s="1239">
        <v>5</v>
      </c>
      <c r="H102" s="1209">
        <f t="shared" si="19"/>
        <v>150</v>
      </c>
      <c r="I102" s="250">
        <v>14</v>
      </c>
      <c r="J102" s="215" t="s">
        <v>133</v>
      </c>
      <c r="K102" s="203" t="s">
        <v>451</v>
      </c>
      <c r="L102" s="207"/>
      <c r="M102" s="1204">
        <f>H102-I102</f>
        <v>136</v>
      </c>
      <c r="N102" s="1483"/>
      <c r="O102" s="1721"/>
      <c r="P102" s="1722"/>
      <c r="Q102" s="1205"/>
      <c r="R102" s="1721"/>
      <c r="S102" s="1723"/>
      <c r="T102" s="1483"/>
      <c r="U102" s="1721"/>
      <c r="V102" s="1722"/>
      <c r="W102" s="1206"/>
      <c r="X102" s="1724"/>
      <c r="Y102" s="1725"/>
      <c r="Z102" s="595" t="s">
        <v>452</v>
      </c>
      <c r="AA102" s="216"/>
      <c r="AB102" s="214"/>
      <c r="AF102" s="619"/>
      <c r="AG102" s="495"/>
      <c r="AH102" s="495"/>
      <c r="AI102" s="676"/>
      <c r="AJ102" s="676"/>
    </row>
    <row r="103" spans="1:36" s="42" customFormat="1" ht="47.25">
      <c r="A103" s="1235" t="s">
        <v>204</v>
      </c>
      <c r="B103" s="1215" t="s">
        <v>64</v>
      </c>
      <c r="C103" s="1201"/>
      <c r="D103" s="203"/>
      <c r="E103" s="203"/>
      <c r="F103" s="1202">
        <v>10</v>
      </c>
      <c r="G103" s="1239">
        <v>1</v>
      </c>
      <c r="H103" s="1209">
        <f t="shared" si="19"/>
        <v>30</v>
      </c>
      <c r="I103" s="206">
        <v>4</v>
      </c>
      <c r="J103" s="207"/>
      <c r="K103" s="203"/>
      <c r="L103" s="207" t="s">
        <v>226</v>
      </c>
      <c r="M103" s="1204">
        <f>H103-I103</f>
        <v>26</v>
      </c>
      <c r="N103" s="1483"/>
      <c r="O103" s="1721"/>
      <c r="P103" s="1722"/>
      <c r="Q103" s="1205"/>
      <c r="R103" s="1721"/>
      <c r="S103" s="1723"/>
      <c r="T103" s="1483"/>
      <c r="U103" s="1721"/>
      <c r="V103" s="1722"/>
      <c r="W103" s="1206"/>
      <c r="X103" s="1724"/>
      <c r="Y103" s="1725"/>
      <c r="Z103" s="1210"/>
      <c r="AA103" s="210" t="s">
        <v>132</v>
      </c>
      <c r="AB103" s="212"/>
      <c r="AF103" s="619"/>
      <c r="AG103" s="495"/>
      <c r="AH103" s="495"/>
      <c r="AI103" s="676"/>
      <c r="AJ103" s="676"/>
    </row>
    <row r="104" spans="1:36" s="42" customFormat="1" ht="31.5">
      <c r="A104" s="1235" t="s">
        <v>205</v>
      </c>
      <c r="B104" s="1215" t="s">
        <v>54</v>
      </c>
      <c r="C104" s="1201">
        <v>10</v>
      </c>
      <c r="D104" s="203"/>
      <c r="E104" s="203"/>
      <c r="F104" s="1202"/>
      <c r="G104" s="1239">
        <v>5</v>
      </c>
      <c r="H104" s="1209">
        <f t="shared" si="19"/>
        <v>150</v>
      </c>
      <c r="I104" s="250">
        <v>18</v>
      </c>
      <c r="J104" s="203">
        <v>12</v>
      </c>
      <c r="K104" s="203" t="s">
        <v>68</v>
      </c>
      <c r="L104" s="208"/>
      <c r="M104" s="1204">
        <f>H104-I104</f>
        <v>132</v>
      </c>
      <c r="N104" s="1483"/>
      <c r="O104" s="1721"/>
      <c r="P104" s="1722"/>
      <c r="Q104" s="1205"/>
      <c r="R104" s="1721"/>
      <c r="S104" s="1723"/>
      <c r="T104" s="1483"/>
      <c r="U104" s="1721"/>
      <c r="V104" s="1722"/>
      <c r="W104" s="1206"/>
      <c r="X104" s="1724"/>
      <c r="Y104" s="1725"/>
      <c r="Z104" s="1210"/>
      <c r="AA104" s="210" t="s">
        <v>83</v>
      </c>
      <c r="AB104" s="212"/>
      <c r="AF104" s="619"/>
      <c r="AG104" s="495"/>
      <c r="AH104" s="495"/>
      <c r="AI104" s="676"/>
      <c r="AJ104" s="676"/>
    </row>
    <row r="105" spans="1:36" s="42" customFormat="1" ht="31.5">
      <c r="A105" s="1235" t="s">
        <v>206</v>
      </c>
      <c r="B105" s="1216" t="s">
        <v>197</v>
      </c>
      <c r="C105" s="1201"/>
      <c r="D105" s="203"/>
      <c r="E105" s="203"/>
      <c r="F105" s="1202"/>
      <c r="G105" s="335">
        <f>G106+G107</f>
        <v>12</v>
      </c>
      <c r="H105" s="1201">
        <f t="shared" si="19"/>
        <v>360</v>
      </c>
      <c r="I105" s="206"/>
      <c r="J105" s="207"/>
      <c r="K105" s="203"/>
      <c r="L105" s="207"/>
      <c r="M105" s="1204"/>
      <c r="N105" s="1483"/>
      <c r="O105" s="1721"/>
      <c r="P105" s="1722"/>
      <c r="Q105" s="1205"/>
      <c r="R105" s="1721"/>
      <c r="S105" s="1723"/>
      <c r="T105" s="1483"/>
      <c r="U105" s="1721"/>
      <c r="V105" s="1722"/>
      <c r="W105" s="1206"/>
      <c r="X105" s="1724"/>
      <c r="Y105" s="1725"/>
      <c r="Z105" s="1210"/>
      <c r="AA105" s="210"/>
      <c r="AB105" s="212"/>
      <c r="AF105" s="619"/>
      <c r="AG105" s="495"/>
      <c r="AH105" s="495"/>
      <c r="AI105" s="676"/>
      <c r="AJ105" s="676"/>
    </row>
    <row r="106" spans="1:36" s="42" customFormat="1" ht="15.75">
      <c r="A106" s="1235" t="s">
        <v>207</v>
      </c>
      <c r="B106" s="1215" t="s">
        <v>51</v>
      </c>
      <c r="C106" s="1201">
        <v>7</v>
      </c>
      <c r="D106" s="203"/>
      <c r="E106" s="203"/>
      <c r="F106" s="1217"/>
      <c r="G106" s="1239">
        <v>6</v>
      </c>
      <c r="H106" s="1201">
        <f t="shared" si="19"/>
        <v>180</v>
      </c>
      <c r="I106" s="206">
        <v>12</v>
      </c>
      <c r="J106" s="209" t="s">
        <v>133</v>
      </c>
      <c r="K106" s="203" t="s">
        <v>224</v>
      </c>
      <c r="L106" s="207" t="s">
        <v>224</v>
      </c>
      <c r="M106" s="1204">
        <f>H106-I106</f>
        <v>168</v>
      </c>
      <c r="N106" s="1483"/>
      <c r="O106" s="1721"/>
      <c r="P106" s="1722"/>
      <c r="Q106" s="1205"/>
      <c r="R106" s="1721"/>
      <c r="S106" s="1723"/>
      <c r="T106" s="1483"/>
      <c r="U106" s="1721"/>
      <c r="V106" s="1722"/>
      <c r="W106" s="1205" t="s">
        <v>310</v>
      </c>
      <c r="X106" s="1724"/>
      <c r="Y106" s="1725"/>
      <c r="Z106" s="1210"/>
      <c r="AA106" s="211"/>
      <c r="AB106" s="214"/>
      <c r="AF106" s="619"/>
      <c r="AG106" s="495"/>
      <c r="AH106" s="495"/>
      <c r="AI106" s="676"/>
      <c r="AJ106" s="676"/>
    </row>
    <row r="107" spans="1:36" s="42" customFormat="1" ht="31.5">
      <c r="A107" s="1235" t="s">
        <v>208</v>
      </c>
      <c r="B107" s="1215" t="s">
        <v>52</v>
      </c>
      <c r="C107" s="1201">
        <v>8</v>
      </c>
      <c r="D107" s="203"/>
      <c r="E107" s="203"/>
      <c r="F107" s="1202"/>
      <c r="G107" s="1239">
        <v>6</v>
      </c>
      <c r="H107" s="1201">
        <f t="shared" si="19"/>
        <v>180</v>
      </c>
      <c r="I107" s="250">
        <v>14</v>
      </c>
      <c r="J107" s="505" t="s">
        <v>277</v>
      </c>
      <c r="K107" s="230"/>
      <c r="L107" s="505" t="s">
        <v>224</v>
      </c>
      <c r="M107" s="1204">
        <f>H107-I107</f>
        <v>166</v>
      </c>
      <c r="N107" s="1483"/>
      <c r="O107" s="1721"/>
      <c r="P107" s="1722"/>
      <c r="Q107" s="1205"/>
      <c r="R107" s="1721"/>
      <c r="S107" s="1723"/>
      <c r="T107" s="1483"/>
      <c r="U107" s="1721"/>
      <c r="V107" s="1722"/>
      <c r="W107" s="1206"/>
      <c r="X107" s="1724" t="s">
        <v>281</v>
      </c>
      <c r="Y107" s="1725"/>
      <c r="Z107" s="1210"/>
      <c r="AA107" s="211"/>
      <c r="AB107" s="214"/>
      <c r="AF107" s="619"/>
      <c r="AG107" s="495"/>
      <c r="AH107" s="495"/>
      <c r="AI107" s="676"/>
      <c r="AJ107" s="676"/>
    </row>
    <row r="108" spans="1:36" s="42" customFormat="1" ht="31.5">
      <c r="A108" s="1235" t="s">
        <v>209</v>
      </c>
      <c r="B108" s="1216" t="s">
        <v>198</v>
      </c>
      <c r="C108" s="1201"/>
      <c r="D108" s="203"/>
      <c r="E108" s="203"/>
      <c r="F108" s="1202"/>
      <c r="G108" s="335">
        <f>G109+G110</f>
        <v>12</v>
      </c>
      <c r="H108" s="1201">
        <f t="shared" si="19"/>
        <v>360</v>
      </c>
      <c r="I108" s="206"/>
      <c r="J108" s="207"/>
      <c r="K108" s="203"/>
      <c r="L108" s="207"/>
      <c r="M108" s="1204"/>
      <c r="N108" s="1483"/>
      <c r="O108" s="1721"/>
      <c r="P108" s="1722"/>
      <c r="Q108" s="1205"/>
      <c r="R108" s="1721"/>
      <c r="S108" s="1723"/>
      <c r="T108" s="1483"/>
      <c r="U108" s="1721"/>
      <c r="V108" s="1722"/>
      <c r="W108" s="1206"/>
      <c r="X108" s="1724"/>
      <c r="Y108" s="1725"/>
      <c r="Z108" s="1210"/>
      <c r="AA108" s="210"/>
      <c r="AB108" s="212"/>
      <c r="AF108" s="619"/>
      <c r="AG108" s="495"/>
      <c r="AH108" s="495"/>
      <c r="AI108" s="676"/>
      <c r="AJ108" s="676"/>
    </row>
    <row r="109" spans="1:36" s="42" customFormat="1" ht="15.75">
      <c r="A109" s="1235" t="s">
        <v>210</v>
      </c>
      <c r="B109" s="1215" t="s">
        <v>73</v>
      </c>
      <c r="C109" s="1201">
        <v>8</v>
      </c>
      <c r="D109" s="203"/>
      <c r="E109" s="203"/>
      <c r="F109" s="1202"/>
      <c r="G109" s="1239">
        <v>6</v>
      </c>
      <c r="H109" s="1201">
        <f t="shared" si="19"/>
        <v>180</v>
      </c>
      <c r="I109" s="250">
        <v>12</v>
      </c>
      <c r="J109" s="505" t="s">
        <v>133</v>
      </c>
      <c r="K109" s="230"/>
      <c r="L109" s="505" t="s">
        <v>132</v>
      </c>
      <c r="M109" s="1204">
        <f>H109-I109</f>
        <v>168</v>
      </c>
      <c r="N109" s="1483"/>
      <c r="O109" s="1721"/>
      <c r="P109" s="1722"/>
      <c r="Q109" s="1205"/>
      <c r="R109" s="1721"/>
      <c r="S109" s="1723"/>
      <c r="T109" s="1483"/>
      <c r="U109" s="1721"/>
      <c r="V109" s="1722"/>
      <c r="W109" s="1206"/>
      <c r="X109" s="1724" t="s">
        <v>277</v>
      </c>
      <c r="Y109" s="1725"/>
      <c r="Z109" s="1210"/>
      <c r="AA109" s="211"/>
      <c r="AB109" s="214"/>
      <c r="AF109" s="619"/>
      <c r="AG109" s="495"/>
      <c r="AH109" s="495"/>
      <c r="AI109" s="676"/>
      <c r="AJ109" s="676"/>
    </row>
    <row r="110" spans="1:36" s="42" customFormat="1" ht="15.75">
      <c r="A110" s="1235" t="s">
        <v>211</v>
      </c>
      <c r="B110" s="1215" t="s">
        <v>55</v>
      </c>
      <c r="C110" s="1201"/>
      <c r="D110" s="203">
        <v>9</v>
      </c>
      <c r="E110" s="203"/>
      <c r="F110" s="1202"/>
      <c r="G110" s="1239">
        <v>6</v>
      </c>
      <c r="H110" s="1201">
        <f t="shared" si="19"/>
        <v>180</v>
      </c>
      <c r="I110" s="206">
        <v>8</v>
      </c>
      <c r="J110" s="213" t="s">
        <v>131</v>
      </c>
      <c r="K110" s="203"/>
      <c r="L110" s="213" t="s">
        <v>224</v>
      </c>
      <c r="M110" s="1204">
        <f>H110-I110</f>
        <v>172</v>
      </c>
      <c r="N110" s="1483"/>
      <c r="O110" s="1721"/>
      <c r="P110" s="1722"/>
      <c r="Q110" s="1205"/>
      <c r="R110" s="1721"/>
      <c r="S110" s="1723"/>
      <c r="T110" s="1483"/>
      <c r="U110" s="1721"/>
      <c r="V110" s="1722"/>
      <c r="W110" s="1206"/>
      <c r="X110" s="1724"/>
      <c r="Y110" s="1725"/>
      <c r="Z110" s="595" t="s">
        <v>233</v>
      </c>
      <c r="AA110" s="210"/>
      <c r="AB110" s="212"/>
      <c r="AF110" s="619"/>
      <c r="AG110" s="495"/>
      <c r="AH110" s="495"/>
      <c r="AI110" s="676"/>
      <c r="AJ110" s="676"/>
    </row>
    <row r="111" spans="1:36" s="42" customFormat="1" ht="15.75">
      <c r="A111" s="1235" t="s">
        <v>212</v>
      </c>
      <c r="B111" s="1218" t="s">
        <v>57</v>
      </c>
      <c r="C111" s="1219"/>
      <c r="D111" s="218">
        <v>9</v>
      </c>
      <c r="E111" s="218"/>
      <c r="F111" s="1081"/>
      <c r="G111" s="1237">
        <v>4</v>
      </c>
      <c r="H111" s="1201">
        <f>30*G111</f>
        <v>120</v>
      </c>
      <c r="I111" s="250">
        <v>8</v>
      </c>
      <c r="J111" s="233">
        <v>4</v>
      </c>
      <c r="K111" s="230">
        <v>4</v>
      </c>
      <c r="L111" s="233">
        <v>0</v>
      </c>
      <c r="M111" s="556">
        <f>H111-I111</f>
        <v>112</v>
      </c>
      <c r="N111" s="508"/>
      <c r="O111" s="1721"/>
      <c r="P111" s="1722"/>
      <c r="Q111" s="1084"/>
      <c r="R111" s="1721"/>
      <c r="S111" s="1723"/>
      <c r="T111" s="1085"/>
      <c r="U111" s="1721"/>
      <c r="V111" s="1722"/>
      <c r="W111" s="595"/>
      <c r="X111" s="1724"/>
      <c r="Y111" s="1725"/>
      <c r="Z111" s="595" t="s">
        <v>133</v>
      </c>
      <c r="AA111" s="41"/>
      <c r="AB111" s="222"/>
      <c r="AF111" s="619"/>
      <c r="AG111" s="495"/>
      <c r="AH111" s="495"/>
      <c r="AI111" s="676"/>
      <c r="AJ111" s="676"/>
    </row>
    <row r="112" spans="1:36" s="42" customFormat="1" ht="31.5">
      <c r="A112" s="1235" t="s">
        <v>213</v>
      </c>
      <c r="B112" s="1220" t="s">
        <v>139</v>
      </c>
      <c r="C112" s="1219"/>
      <c r="D112" s="218">
        <v>9</v>
      </c>
      <c r="E112" s="218"/>
      <c r="F112" s="1081"/>
      <c r="G112" s="1237">
        <v>4</v>
      </c>
      <c r="H112" s="1201">
        <f>G112*30</f>
        <v>120</v>
      </c>
      <c r="I112" s="218">
        <v>4</v>
      </c>
      <c r="J112" s="233">
        <v>4</v>
      </c>
      <c r="K112" s="230"/>
      <c r="L112" s="233"/>
      <c r="M112" s="556">
        <f>H112-I112</f>
        <v>116</v>
      </c>
      <c r="N112" s="508"/>
      <c r="O112" s="1721"/>
      <c r="P112" s="1722"/>
      <c r="Q112" s="542"/>
      <c r="R112" s="1721"/>
      <c r="S112" s="1723"/>
      <c r="T112" s="1085"/>
      <c r="U112" s="1721"/>
      <c r="V112" s="1722"/>
      <c r="W112" s="595"/>
      <c r="X112" s="1724"/>
      <c r="Y112" s="1725"/>
      <c r="Z112" s="595" t="s">
        <v>132</v>
      </c>
      <c r="AA112" s="221"/>
      <c r="AB112" s="222"/>
      <c r="AF112" s="619"/>
      <c r="AG112" s="495"/>
      <c r="AH112" s="495"/>
      <c r="AI112" s="676"/>
      <c r="AJ112" s="676"/>
    </row>
    <row r="113" spans="1:36" s="42" customFormat="1" ht="16.5" thickBot="1">
      <c r="A113" s="1240" t="s">
        <v>214</v>
      </c>
      <c r="B113" s="1241" t="s">
        <v>76</v>
      </c>
      <c r="C113" s="1242"/>
      <c r="D113" s="260">
        <v>10</v>
      </c>
      <c r="E113" s="260"/>
      <c r="F113" s="960"/>
      <c r="G113" s="1243">
        <v>5</v>
      </c>
      <c r="H113" s="1244">
        <f>G113*30</f>
        <v>150</v>
      </c>
      <c r="I113" s="260">
        <v>12</v>
      </c>
      <c r="J113" s="73">
        <v>12</v>
      </c>
      <c r="K113" s="260"/>
      <c r="L113" s="73">
        <v>0</v>
      </c>
      <c r="M113" s="1245">
        <f>H113-I113</f>
        <v>138</v>
      </c>
      <c r="N113" s="1181"/>
      <c r="O113" s="1711"/>
      <c r="P113" s="1712"/>
      <c r="Q113" s="1180"/>
      <c r="R113" s="1711"/>
      <c r="S113" s="1713"/>
      <c r="T113" s="1181"/>
      <c r="U113" s="1711"/>
      <c r="V113" s="1712"/>
      <c r="W113" s="1246"/>
      <c r="X113" s="1714"/>
      <c r="Y113" s="1715"/>
      <c r="Z113" s="596"/>
      <c r="AA113" s="1247" t="s">
        <v>277</v>
      </c>
      <c r="AB113" s="1185"/>
      <c r="AF113" s="619"/>
      <c r="AG113" s="495"/>
      <c r="AH113" s="495"/>
      <c r="AI113" s="676"/>
      <c r="AJ113" s="676"/>
    </row>
    <row r="114" spans="1:36" s="42" customFormat="1" ht="16.5" thickBot="1">
      <c r="A114" s="1698" t="s">
        <v>454</v>
      </c>
      <c r="B114" s="1699"/>
      <c r="C114" s="1699"/>
      <c r="D114" s="1699"/>
      <c r="E114" s="1699"/>
      <c r="F114" s="1804"/>
      <c r="G114" s="1252">
        <f>G98+G99+G101+G102+G103+G104+G106+G107+G109+G110+G111+G112+G113</f>
        <v>64.5</v>
      </c>
      <c r="H114" s="1253">
        <f aca="true" t="shared" si="20" ref="H114:M114">H98+H99+H101+H102+H103+H104+H106+H107+H109+H110+H111+H112+H113</f>
        <v>1935</v>
      </c>
      <c r="I114" s="1254">
        <f t="shared" si="20"/>
        <v>144</v>
      </c>
      <c r="J114" s="1254">
        <v>110</v>
      </c>
      <c r="K114" s="1254">
        <v>18</v>
      </c>
      <c r="L114" s="1254">
        <v>16</v>
      </c>
      <c r="M114" s="1255">
        <f t="shared" si="20"/>
        <v>1791</v>
      </c>
      <c r="N114" s="1250"/>
      <c r="O114" s="1805"/>
      <c r="P114" s="1806"/>
      <c r="Q114" s="1250"/>
      <c r="R114" s="1805"/>
      <c r="S114" s="1807"/>
      <c r="T114" s="1251"/>
      <c r="U114" s="1805"/>
      <c r="V114" s="1806"/>
      <c r="W114" s="516" t="s">
        <v>243</v>
      </c>
      <c r="X114" s="1770" t="s">
        <v>455</v>
      </c>
      <c r="Y114" s="1808"/>
      <c r="Z114" s="598" t="s">
        <v>429</v>
      </c>
      <c r="AA114" s="152" t="s">
        <v>293</v>
      </c>
      <c r="AB114" s="1249"/>
      <c r="AF114" s="619"/>
      <c r="AG114" s="495"/>
      <c r="AH114" s="495"/>
      <c r="AI114" s="676"/>
      <c r="AJ114" s="676"/>
    </row>
    <row r="115" spans="1:36" s="42" customFormat="1" ht="16.5" thickBot="1">
      <c r="A115" s="1726" t="s">
        <v>458</v>
      </c>
      <c r="B115" s="1727"/>
      <c r="C115" s="1757"/>
      <c r="D115" s="1757"/>
      <c r="E115" s="1757"/>
      <c r="F115" s="1757"/>
      <c r="G115" s="1727"/>
      <c r="H115" s="1757"/>
      <c r="I115" s="1757"/>
      <c r="J115" s="1757"/>
      <c r="K115" s="1757"/>
      <c r="L115" s="1757"/>
      <c r="M115" s="1757"/>
      <c r="N115" s="1757"/>
      <c r="O115" s="1757"/>
      <c r="P115" s="1757"/>
      <c r="Q115" s="1757"/>
      <c r="R115" s="1757"/>
      <c r="S115" s="1757"/>
      <c r="T115" s="1757"/>
      <c r="U115" s="1757"/>
      <c r="V115" s="1757"/>
      <c r="W115" s="1757"/>
      <c r="X115" s="1757"/>
      <c r="Y115" s="1757"/>
      <c r="Z115" s="1757"/>
      <c r="AA115" s="1757"/>
      <c r="AB115" s="1814"/>
      <c r="AF115" s="619"/>
      <c r="AG115" s="495"/>
      <c r="AH115" s="495"/>
      <c r="AI115" s="676"/>
      <c r="AJ115" s="676"/>
    </row>
    <row r="116" spans="1:36" s="42" customFormat="1" ht="31.5">
      <c r="A116" s="1298" t="s">
        <v>466</v>
      </c>
      <c r="B116" s="1352" t="s">
        <v>484</v>
      </c>
      <c r="C116" s="1300" t="s">
        <v>249</v>
      </c>
      <c r="D116" s="1301"/>
      <c r="E116" s="1302"/>
      <c r="F116" s="1303"/>
      <c r="G116" s="1364">
        <v>2.5</v>
      </c>
      <c r="H116" s="1369">
        <f>$G116*30</f>
        <v>75</v>
      </c>
      <c r="I116" s="1370">
        <v>8</v>
      </c>
      <c r="J116" s="1371" t="s">
        <v>131</v>
      </c>
      <c r="K116" s="1372"/>
      <c r="L116" s="1371" t="s">
        <v>224</v>
      </c>
      <c r="M116" s="1377">
        <f>$H116-$I116</f>
        <v>67</v>
      </c>
      <c r="N116" s="1295"/>
      <c r="O116" s="1702"/>
      <c r="P116" s="1703"/>
      <c r="Q116" s="1295"/>
      <c r="R116" s="1702"/>
      <c r="S116" s="1703"/>
      <c r="T116" s="1295"/>
      <c r="U116" s="1702"/>
      <c r="V116" s="1703"/>
      <c r="W116" s="1318"/>
      <c r="X116" s="1709"/>
      <c r="Y116" s="1710"/>
      <c r="Z116" s="1318"/>
      <c r="AA116" s="1381" t="s">
        <v>233</v>
      </c>
      <c r="AB116" s="1382"/>
      <c r="AF116" s="619"/>
      <c r="AG116" s="495"/>
      <c r="AH116" s="495"/>
      <c r="AI116" s="676"/>
      <c r="AJ116" s="676"/>
    </row>
    <row r="117" spans="1:36" s="42" customFormat="1" ht="31.5">
      <c r="A117" s="1297" t="s">
        <v>467</v>
      </c>
      <c r="B117" s="1353" t="s">
        <v>485</v>
      </c>
      <c r="C117" s="1296"/>
      <c r="D117" s="1248"/>
      <c r="E117" s="1248"/>
      <c r="F117" s="1294"/>
      <c r="G117" s="1365">
        <f>SUM(G118:G120)</f>
        <v>9</v>
      </c>
      <c r="H117" s="1373">
        <f aca="true" t="shared" si="21" ref="H117:M117">SUM(H118:H120)</f>
        <v>270</v>
      </c>
      <c r="I117" s="1368">
        <f t="shared" si="21"/>
        <v>34</v>
      </c>
      <c r="J117" s="1368">
        <v>20</v>
      </c>
      <c r="K117" s="1368">
        <v>6</v>
      </c>
      <c r="L117" s="1368">
        <v>8</v>
      </c>
      <c r="M117" s="1378">
        <f t="shared" si="21"/>
        <v>236</v>
      </c>
      <c r="N117" s="1296"/>
      <c r="O117" s="1692"/>
      <c r="P117" s="1693"/>
      <c r="Q117" s="1296"/>
      <c r="R117" s="1692"/>
      <c r="S117" s="1693"/>
      <c r="T117" s="1296"/>
      <c r="U117" s="1692"/>
      <c r="V117" s="1693"/>
      <c r="W117" s="1319"/>
      <c r="X117" s="1705"/>
      <c r="Y117" s="1706"/>
      <c r="Z117" s="1319"/>
      <c r="AA117" s="1479"/>
      <c r="AB117" s="1320"/>
      <c r="AF117" s="619"/>
      <c r="AG117" s="495"/>
      <c r="AH117" s="495"/>
      <c r="AI117" s="676"/>
      <c r="AJ117" s="676"/>
    </row>
    <row r="118" spans="1:36" s="42" customFormat="1" ht="31.5">
      <c r="A118" s="1317" t="s">
        <v>497</v>
      </c>
      <c r="B118" s="1354" t="s">
        <v>485</v>
      </c>
      <c r="C118" s="1304">
        <v>8</v>
      </c>
      <c r="D118" s="1305"/>
      <c r="E118" s="1306"/>
      <c r="F118" s="1307"/>
      <c r="G118" s="1346">
        <v>2</v>
      </c>
      <c r="H118" s="1374">
        <f>$G118*30</f>
        <v>60</v>
      </c>
      <c r="I118" s="1309">
        <v>12</v>
      </c>
      <c r="J118" s="1310" t="s">
        <v>133</v>
      </c>
      <c r="K118" s="1311"/>
      <c r="L118" s="1312" t="s">
        <v>312</v>
      </c>
      <c r="M118" s="870">
        <f>$H118-$I118</f>
        <v>48</v>
      </c>
      <c r="N118" s="1296"/>
      <c r="O118" s="1692"/>
      <c r="P118" s="1693"/>
      <c r="Q118" s="1296"/>
      <c r="R118" s="1692"/>
      <c r="S118" s="1693"/>
      <c r="T118" s="1296"/>
      <c r="U118" s="1692"/>
      <c r="V118" s="1693"/>
      <c r="W118" s="1319"/>
      <c r="X118" s="1707" t="s">
        <v>310</v>
      </c>
      <c r="Y118" s="1708"/>
      <c r="Z118" s="1319"/>
      <c r="AA118" s="1479"/>
      <c r="AB118" s="1320"/>
      <c r="AF118" s="619"/>
      <c r="AG118" s="495"/>
      <c r="AH118" s="495"/>
      <c r="AI118" s="676"/>
      <c r="AJ118" s="676"/>
    </row>
    <row r="119" spans="1:36" s="42" customFormat="1" ht="31.5">
      <c r="A119" s="1317" t="s">
        <v>498</v>
      </c>
      <c r="B119" s="1354" t="s">
        <v>485</v>
      </c>
      <c r="C119" s="1304"/>
      <c r="D119" s="1305">
        <v>9</v>
      </c>
      <c r="E119" s="1306"/>
      <c r="F119" s="1307"/>
      <c r="G119" s="1346">
        <v>2.5</v>
      </c>
      <c r="H119" s="1374">
        <f>$G119*30</f>
        <v>75</v>
      </c>
      <c r="I119" s="1313">
        <v>6</v>
      </c>
      <c r="J119" s="1312" t="s">
        <v>132</v>
      </c>
      <c r="K119" s="1314"/>
      <c r="L119" s="1312" t="s">
        <v>224</v>
      </c>
      <c r="M119" s="1315">
        <f>$H119-$I119</f>
        <v>69</v>
      </c>
      <c r="N119" s="1296"/>
      <c r="O119" s="1692"/>
      <c r="P119" s="1693"/>
      <c r="Q119" s="1296"/>
      <c r="R119" s="1692"/>
      <c r="S119" s="1693"/>
      <c r="T119" s="1296"/>
      <c r="U119" s="1692"/>
      <c r="V119" s="1693"/>
      <c r="W119" s="1319"/>
      <c r="X119" s="1705"/>
      <c r="Y119" s="1706"/>
      <c r="Z119" s="1328" t="s">
        <v>134</v>
      </c>
      <c r="AA119" s="1479"/>
      <c r="AB119" s="1320"/>
      <c r="AF119" s="619"/>
      <c r="AG119" s="495"/>
      <c r="AH119" s="495"/>
      <c r="AI119" s="676"/>
      <c r="AJ119" s="676"/>
    </row>
    <row r="120" spans="1:36" s="42" customFormat="1" ht="31.5">
      <c r="A120" s="1317" t="s">
        <v>499</v>
      </c>
      <c r="B120" s="1354" t="s">
        <v>485</v>
      </c>
      <c r="C120" s="1304" t="s">
        <v>249</v>
      </c>
      <c r="D120" s="1331"/>
      <c r="E120" s="1306"/>
      <c r="F120" s="1307"/>
      <c r="G120" s="1346">
        <v>4.5</v>
      </c>
      <c r="H120" s="1374">
        <f>$G120*30</f>
        <v>135</v>
      </c>
      <c r="I120" s="1313">
        <v>16</v>
      </c>
      <c r="J120" s="1312" t="s">
        <v>133</v>
      </c>
      <c r="K120" s="1312" t="s">
        <v>496</v>
      </c>
      <c r="L120" s="1312" t="s">
        <v>224</v>
      </c>
      <c r="M120" s="1315">
        <f>$H120-$I120</f>
        <v>119</v>
      </c>
      <c r="N120" s="1296"/>
      <c r="O120" s="1692"/>
      <c r="P120" s="1693"/>
      <c r="Q120" s="1296"/>
      <c r="R120" s="1692"/>
      <c r="S120" s="1693"/>
      <c r="T120" s="1296"/>
      <c r="U120" s="1692"/>
      <c r="V120" s="1693"/>
      <c r="W120" s="1319"/>
      <c r="X120" s="1705"/>
      <c r="Y120" s="1706"/>
      <c r="Z120" s="1319"/>
      <c r="AA120" s="1321" t="s">
        <v>500</v>
      </c>
      <c r="AB120" s="1320"/>
      <c r="AF120" s="619"/>
      <c r="AG120" s="495"/>
      <c r="AH120" s="495"/>
      <c r="AI120" s="676"/>
      <c r="AJ120" s="676"/>
    </row>
    <row r="121" spans="1:36" s="42" customFormat="1" ht="15.75">
      <c r="A121" s="1297" t="s">
        <v>468</v>
      </c>
      <c r="B121" s="1353" t="s">
        <v>486</v>
      </c>
      <c r="C121" s="1395">
        <v>7</v>
      </c>
      <c r="D121" s="1331"/>
      <c r="E121" s="1306"/>
      <c r="F121" s="1307"/>
      <c r="G121" s="1323">
        <v>4</v>
      </c>
      <c r="H121" s="1332">
        <f>$G121*30</f>
        <v>120</v>
      </c>
      <c r="I121" s="1324">
        <v>8</v>
      </c>
      <c r="J121" s="1326" t="s">
        <v>131</v>
      </c>
      <c r="K121" s="1326"/>
      <c r="L121" s="1335" t="s">
        <v>224</v>
      </c>
      <c r="M121" s="1336">
        <f>$H121-$I121</f>
        <v>112</v>
      </c>
      <c r="N121" s="1026"/>
      <c r="O121" s="1690"/>
      <c r="P121" s="1691"/>
      <c r="Q121" s="1327"/>
      <c r="R121" s="1690"/>
      <c r="S121" s="1704"/>
      <c r="T121" s="643"/>
      <c r="U121" s="1690"/>
      <c r="V121" s="1691"/>
      <c r="W121" s="1328" t="s">
        <v>233</v>
      </c>
      <c r="X121" s="1692"/>
      <c r="Y121" s="1693"/>
      <c r="Z121" s="1296"/>
      <c r="AA121" s="1248"/>
      <c r="AB121" s="1294"/>
      <c r="AF121" s="619"/>
      <c r="AG121" s="495"/>
      <c r="AH121" s="495"/>
      <c r="AI121" s="676"/>
      <c r="AJ121" s="676"/>
    </row>
    <row r="122" spans="1:36" s="42" customFormat="1" ht="31.5">
      <c r="A122" s="1297" t="s">
        <v>469</v>
      </c>
      <c r="B122" s="1353" t="s">
        <v>487</v>
      </c>
      <c r="C122" s="1296"/>
      <c r="D122" s="1248"/>
      <c r="E122" s="1248"/>
      <c r="F122" s="1294"/>
      <c r="G122" s="1365">
        <f>SUM(G123:G125)</f>
        <v>9</v>
      </c>
      <c r="H122" s="1391">
        <f aca="true" t="shared" si="22" ref="H122:M122">SUM(H123:H125)</f>
        <v>270</v>
      </c>
      <c r="I122" s="1368">
        <f t="shared" si="22"/>
        <v>12</v>
      </c>
      <c r="J122" s="1368">
        <v>12</v>
      </c>
      <c r="K122" s="1368">
        <f t="shared" si="22"/>
        <v>0</v>
      </c>
      <c r="L122" s="1368">
        <f t="shared" si="22"/>
        <v>0</v>
      </c>
      <c r="M122" s="1316">
        <f t="shared" si="22"/>
        <v>258</v>
      </c>
      <c r="N122" s="1296"/>
      <c r="O122" s="1692"/>
      <c r="P122" s="1693"/>
      <c r="Q122" s="1296"/>
      <c r="R122" s="1692"/>
      <c r="S122" s="1693"/>
      <c r="T122" s="1296"/>
      <c r="U122" s="1692"/>
      <c r="V122" s="1693"/>
      <c r="W122" s="1296"/>
      <c r="X122" s="1692"/>
      <c r="Y122" s="1693"/>
      <c r="Z122" s="1296"/>
      <c r="AA122" s="1248"/>
      <c r="AB122" s="1294"/>
      <c r="AF122" s="619"/>
      <c r="AG122" s="495"/>
      <c r="AH122" s="495"/>
      <c r="AI122" s="676"/>
      <c r="AJ122" s="676"/>
    </row>
    <row r="123" spans="1:36" s="42" customFormat="1" ht="15.75">
      <c r="A123" s="1297" t="s">
        <v>470</v>
      </c>
      <c r="B123" s="1354" t="s">
        <v>488</v>
      </c>
      <c r="C123" s="1304"/>
      <c r="D123" s="1322">
        <v>7</v>
      </c>
      <c r="E123" s="1306"/>
      <c r="F123" s="1307"/>
      <c r="G123" s="1346">
        <v>3</v>
      </c>
      <c r="H123" s="1347">
        <f>G123*30</f>
        <v>90</v>
      </c>
      <c r="I123" s="1313">
        <f>SUM($J123:$L123)</f>
        <v>4</v>
      </c>
      <c r="J123" s="1306">
        <v>4</v>
      </c>
      <c r="K123" s="1306"/>
      <c r="L123" s="1314"/>
      <c r="M123" s="870">
        <f>$H123-$I123</f>
        <v>86</v>
      </c>
      <c r="N123" s="1026"/>
      <c r="O123" s="1690"/>
      <c r="P123" s="1691"/>
      <c r="Q123" s="1327"/>
      <c r="R123" s="1690"/>
      <c r="S123" s="1691"/>
      <c r="T123" s="1327"/>
      <c r="U123" s="1690"/>
      <c r="V123" s="1691"/>
      <c r="W123" s="1328" t="s">
        <v>132</v>
      </c>
      <c r="X123" s="1705"/>
      <c r="Y123" s="1706"/>
      <c r="Z123" s="1296"/>
      <c r="AA123" s="1248"/>
      <c r="AB123" s="1294"/>
      <c r="AF123" s="619"/>
      <c r="AG123" s="495"/>
      <c r="AH123" s="495"/>
      <c r="AI123" s="676"/>
      <c r="AJ123" s="676"/>
    </row>
    <row r="124" spans="1:36" s="42" customFormat="1" ht="31.5">
      <c r="A124" s="1297" t="s">
        <v>471</v>
      </c>
      <c r="B124" s="1354" t="s">
        <v>489</v>
      </c>
      <c r="C124" s="1345"/>
      <c r="D124" s="1314">
        <v>8</v>
      </c>
      <c r="E124" s="1306"/>
      <c r="F124" s="1307"/>
      <c r="G124" s="1346">
        <v>3</v>
      </c>
      <c r="H124" s="1347">
        <f>G124*30</f>
        <v>90</v>
      </c>
      <c r="I124" s="1313">
        <v>4</v>
      </c>
      <c r="J124" s="1312" t="s">
        <v>132</v>
      </c>
      <c r="K124" s="1314"/>
      <c r="L124" s="1398">
        <v>0</v>
      </c>
      <c r="M124" s="1348">
        <f>H124-I124</f>
        <v>86</v>
      </c>
      <c r="N124" s="1026"/>
      <c r="O124" s="1690"/>
      <c r="P124" s="1691"/>
      <c r="Q124" s="1327"/>
      <c r="R124" s="1690"/>
      <c r="S124" s="1691"/>
      <c r="T124" s="1327"/>
      <c r="U124" s="1690"/>
      <c r="V124" s="1691"/>
      <c r="W124" s="1319"/>
      <c r="X124" s="1707" t="s">
        <v>132</v>
      </c>
      <c r="Y124" s="1708"/>
      <c r="Z124" s="1296"/>
      <c r="AA124" s="1248"/>
      <c r="AB124" s="1294"/>
      <c r="AF124" s="619"/>
      <c r="AG124" s="495"/>
      <c r="AH124" s="495"/>
      <c r="AI124" s="676"/>
      <c r="AJ124" s="676"/>
    </row>
    <row r="125" spans="1:36" s="42" customFormat="1" ht="31.5">
      <c r="A125" s="1297" t="s">
        <v>472</v>
      </c>
      <c r="B125" s="1354" t="s">
        <v>490</v>
      </c>
      <c r="C125" s="1304"/>
      <c r="D125" s="1329">
        <v>9</v>
      </c>
      <c r="E125" s="1306"/>
      <c r="F125" s="1307"/>
      <c r="G125" s="1346">
        <v>3</v>
      </c>
      <c r="H125" s="1347">
        <f>G125*30</f>
        <v>90</v>
      </c>
      <c r="I125" s="1313">
        <f>SUM($J125:$L125)</f>
        <v>4</v>
      </c>
      <c r="J125" s="1306">
        <v>4</v>
      </c>
      <c r="K125" s="1306"/>
      <c r="L125" s="1314"/>
      <c r="M125" s="870">
        <f>$H125-$I125</f>
        <v>86</v>
      </c>
      <c r="N125" s="1026"/>
      <c r="O125" s="1690"/>
      <c r="P125" s="1691"/>
      <c r="Q125" s="1327"/>
      <c r="R125" s="1690"/>
      <c r="S125" s="1691"/>
      <c r="T125" s="1327"/>
      <c r="U125" s="1690"/>
      <c r="V125" s="1691"/>
      <c r="W125" s="1319"/>
      <c r="X125" s="1705"/>
      <c r="Y125" s="1706"/>
      <c r="Z125" s="1328" t="s">
        <v>132</v>
      </c>
      <c r="AA125" s="1248"/>
      <c r="AB125" s="1294"/>
      <c r="AF125" s="619"/>
      <c r="AG125" s="495"/>
      <c r="AH125" s="495"/>
      <c r="AI125" s="676"/>
      <c r="AJ125" s="676"/>
    </row>
    <row r="126" spans="1:36" s="42" customFormat="1" ht="31.5">
      <c r="A126" s="1297" t="s">
        <v>473</v>
      </c>
      <c r="B126" s="1353" t="s">
        <v>491</v>
      </c>
      <c r="C126" s="1330">
        <v>9</v>
      </c>
      <c r="D126" s="1331"/>
      <c r="E126" s="1306"/>
      <c r="F126" s="1307"/>
      <c r="G126" s="1366">
        <v>4</v>
      </c>
      <c r="H126" s="1376">
        <f>$G126*30</f>
        <v>120</v>
      </c>
      <c r="I126" s="1324">
        <v>8</v>
      </c>
      <c r="J126" s="1333" t="s">
        <v>131</v>
      </c>
      <c r="K126" s="1334"/>
      <c r="L126" s="1335" t="s">
        <v>224</v>
      </c>
      <c r="M126" s="1336">
        <f>$H126-$I126</f>
        <v>112</v>
      </c>
      <c r="N126" s="1026"/>
      <c r="O126" s="1690"/>
      <c r="P126" s="1691"/>
      <c r="Q126" s="1327"/>
      <c r="R126" s="1690"/>
      <c r="S126" s="1691"/>
      <c r="T126" s="1327"/>
      <c r="U126" s="1690"/>
      <c r="V126" s="1691"/>
      <c r="W126" s="1319"/>
      <c r="X126" s="1705"/>
      <c r="Y126" s="1706"/>
      <c r="Z126" s="1328" t="s">
        <v>233</v>
      </c>
      <c r="AA126" s="1248"/>
      <c r="AB126" s="1294"/>
      <c r="AF126" s="619"/>
      <c r="AG126" s="495"/>
      <c r="AH126" s="495"/>
      <c r="AI126" s="676"/>
      <c r="AJ126" s="676"/>
    </row>
    <row r="127" spans="1:36" s="42" customFormat="1" ht="31.5">
      <c r="A127" s="1297" t="s">
        <v>474</v>
      </c>
      <c r="B127" s="1353" t="s">
        <v>461</v>
      </c>
      <c r="C127" s="1296"/>
      <c r="D127" s="1248"/>
      <c r="E127" s="1248"/>
      <c r="F127" s="1294"/>
      <c r="G127" s="1365">
        <f>SUM(G128:G129)</f>
        <v>8</v>
      </c>
      <c r="H127" s="1391">
        <f aca="true" t="shared" si="23" ref="H127:M127">SUM(H128:H129)</f>
        <v>240</v>
      </c>
      <c r="I127" s="1368">
        <f t="shared" si="23"/>
        <v>8</v>
      </c>
      <c r="J127" s="1368">
        <v>8</v>
      </c>
      <c r="K127" s="1368">
        <f t="shared" si="23"/>
        <v>0</v>
      </c>
      <c r="L127" s="1368">
        <f t="shared" si="23"/>
        <v>0</v>
      </c>
      <c r="M127" s="1316">
        <f t="shared" si="23"/>
        <v>232</v>
      </c>
      <c r="N127" s="1296"/>
      <c r="O127" s="1692"/>
      <c r="P127" s="1693"/>
      <c r="Q127" s="1296"/>
      <c r="R127" s="1692"/>
      <c r="S127" s="1693"/>
      <c r="T127" s="1296"/>
      <c r="U127" s="1692"/>
      <c r="V127" s="1693"/>
      <c r="W127" s="1296"/>
      <c r="X127" s="1692"/>
      <c r="Y127" s="1693"/>
      <c r="Z127" s="1296"/>
      <c r="AA127" s="1248"/>
      <c r="AB127" s="1294"/>
      <c r="AF127" s="619"/>
      <c r="AG127" s="495"/>
      <c r="AH127" s="495"/>
      <c r="AI127" s="676"/>
      <c r="AJ127" s="676"/>
    </row>
    <row r="128" spans="1:36" s="42" customFormat="1" ht="15.75">
      <c r="A128" s="1297" t="s">
        <v>475</v>
      </c>
      <c r="B128" s="1354" t="s">
        <v>462</v>
      </c>
      <c r="C128" s="1345"/>
      <c r="D128" s="1314">
        <v>9</v>
      </c>
      <c r="E128" s="1349"/>
      <c r="F128" s="1350"/>
      <c r="G128" s="1346">
        <v>4</v>
      </c>
      <c r="H128" s="1347">
        <f>G128*30</f>
        <v>120</v>
      </c>
      <c r="I128" s="1313">
        <v>4</v>
      </c>
      <c r="J128" s="1312" t="s">
        <v>132</v>
      </c>
      <c r="K128" s="1314"/>
      <c r="L128" s="1314">
        <v>0</v>
      </c>
      <c r="M128" s="1348">
        <f>H128-I128</f>
        <v>116</v>
      </c>
      <c r="N128" s="1026"/>
      <c r="O128" s="1690"/>
      <c r="P128" s="1691"/>
      <c r="Q128" s="1327"/>
      <c r="R128" s="1690"/>
      <c r="S128" s="1691"/>
      <c r="T128" s="1327"/>
      <c r="U128" s="1690"/>
      <c r="V128" s="1691"/>
      <c r="W128" s="1319"/>
      <c r="X128" s="1705"/>
      <c r="Y128" s="1706"/>
      <c r="Z128" s="1328" t="s">
        <v>132</v>
      </c>
      <c r="AA128" s="1479"/>
      <c r="AB128" s="1294"/>
      <c r="AF128" s="619"/>
      <c r="AG128" s="495"/>
      <c r="AH128" s="495"/>
      <c r="AI128" s="676"/>
      <c r="AJ128" s="676"/>
    </row>
    <row r="129" spans="1:36" s="42" customFormat="1" ht="31.5">
      <c r="A129" s="1297" t="s">
        <v>476</v>
      </c>
      <c r="B129" s="1354" t="s">
        <v>461</v>
      </c>
      <c r="C129" s="1345"/>
      <c r="D129" s="1331" t="s">
        <v>249</v>
      </c>
      <c r="E129" s="1306"/>
      <c r="F129" s="1307"/>
      <c r="G129" s="1351">
        <v>4</v>
      </c>
      <c r="H129" s="1347">
        <f>G129*30</f>
        <v>120</v>
      </c>
      <c r="I129" s="1313">
        <v>4</v>
      </c>
      <c r="J129" s="1312" t="s">
        <v>132</v>
      </c>
      <c r="K129" s="1314"/>
      <c r="L129" s="1314">
        <v>0</v>
      </c>
      <c r="M129" s="1348">
        <f>H129-I129</f>
        <v>116</v>
      </c>
      <c r="N129" s="1026"/>
      <c r="O129" s="1690"/>
      <c r="P129" s="1691"/>
      <c r="Q129" s="1327"/>
      <c r="R129" s="1690"/>
      <c r="S129" s="1691"/>
      <c r="T129" s="1327"/>
      <c r="U129" s="1690"/>
      <c r="V129" s="1691"/>
      <c r="W129" s="1319"/>
      <c r="X129" s="1705"/>
      <c r="Y129" s="1706"/>
      <c r="Z129" s="1319"/>
      <c r="AA129" s="1321" t="s">
        <v>132</v>
      </c>
      <c r="AB129" s="1294"/>
      <c r="AF129" s="619"/>
      <c r="AG129" s="495"/>
      <c r="AH129" s="495"/>
      <c r="AI129" s="676"/>
      <c r="AJ129" s="676"/>
    </row>
    <row r="130" spans="1:36" s="42" customFormat="1" ht="31.5">
      <c r="A130" s="1297" t="s">
        <v>477</v>
      </c>
      <c r="B130" s="1353" t="s">
        <v>492</v>
      </c>
      <c r="C130" s="1358">
        <v>7</v>
      </c>
      <c r="D130" s="1322"/>
      <c r="E130" s="1314"/>
      <c r="F130" s="1337"/>
      <c r="G130" s="1366">
        <v>4</v>
      </c>
      <c r="H130" s="1375">
        <f>G130*30</f>
        <v>120</v>
      </c>
      <c r="I130" s="1324">
        <v>8</v>
      </c>
      <c r="J130" s="1326" t="s">
        <v>131</v>
      </c>
      <c r="K130" s="1326"/>
      <c r="L130" s="1335" t="s">
        <v>224</v>
      </c>
      <c r="M130" s="1336">
        <f>$H130-$I130</f>
        <v>112</v>
      </c>
      <c r="N130" s="1026"/>
      <c r="O130" s="1690"/>
      <c r="P130" s="1691"/>
      <c r="Q130" s="1327"/>
      <c r="R130" s="1690"/>
      <c r="S130" s="1691"/>
      <c r="T130" s="1327"/>
      <c r="U130" s="1690"/>
      <c r="V130" s="1691"/>
      <c r="W130" s="1328" t="s">
        <v>233</v>
      </c>
      <c r="X130" s="1692"/>
      <c r="Y130" s="1693"/>
      <c r="Z130" s="1296"/>
      <c r="AA130" s="1248"/>
      <c r="AB130" s="1294"/>
      <c r="AF130" s="619"/>
      <c r="AG130" s="495"/>
      <c r="AH130" s="495"/>
      <c r="AI130" s="676"/>
      <c r="AJ130" s="676"/>
    </row>
    <row r="131" spans="1:36" s="42" customFormat="1" ht="15.75">
      <c r="A131" s="1297" t="s">
        <v>478</v>
      </c>
      <c r="B131" s="1353" t="s">
        <v>463</v>
      </c>
      <c r="C131" s="1358"/>
      <c r="D131" s="1314">
        <v>8</v>
      </c>
      <c r="E131" s="1314"/>
      <c r="F131" s="1337"/>
      <c r="G131" s="1366">
        <v>3</v>
      </c>
      <c r="H131" s="1376">
        <f>$G131*30</f>
        <v>90</v>
      </c>
      <c r="I131" s="1324">
        <f>SUM($J131:$L131)</f>
        <v>4</v>
      </c>
      <c r="J131" s="1325">
        <v>4</v>
      </c>
      <c r="K131" s="1325"/>
      <c r="L131" s="1326"/>
      <c r="M131" s="1336">
        <f>$H131-$I131</f>
        <v>86</v>
      </c>
      <c r="N131" s="1026"/>
      <c r="O131" s="1690"/>
      <c r="P131" s="1691"/>
      <c r="Q131" s="1327"/>
      <c r="R131" s="1690"/>
      <c r="S131" s="1691"/>
      <c r="T131" s="1327"/>
      <c r="U131" s="1690"/>
      <c r="V131" s="1691"/>
      <c r="W131" s="1319"/>
      <c r="X131" s="1705" t="s">
        <v>132</v>
      </c>
      <c r="Y131" s="1706"/>
      <c r="Z131" s="1296"/>
      <c r="AA131" s="1248"/>
      <c r="AB131" s="1294"/>
      <c r="AF131" s="619"/>
      <c r="AG131" s="495"/>
      <c r="AH131" s="495"/>
      <c r="AI131" s="676"/>
      <c r="AJ131" s="676"/>
    </row>
    <row r="132" spans="1:36" s="42" customFormat="1" ht="15.75">
      <c r="A132" s="1297" t="s">
        <v>479</v>
      </c>
      <c r="B132" s="1353" t="s">
        <v>464</v>
      </c>
      <c r="C132" s="1296"/>
      <c r="D132" s="1248"/>
      <c r="E132" s="1248"/>
      <c r="F132" s="1294"/>
      <c r="G132" s="1365">
        <f>SUM(G133:G136)</f>
        <v>17.5</v>
      </c>
      <c r="H132" s="1391">
        <f aca="true" t="shared" si="24" ref="H132:M132">SUM(H133:H136)</f>
        <v>525</v>
      </c>
      <c r="I132" s="1368">
        <f t="shared" si="24"/>
        <v>40</v>
      </c>
      <c r="J132" s="1368">
        <v>22</v>
      </c>
      <c r="K132" s="1368">
        <v>4</v>
      </c>
      <c r="L132" s="1368">
        <v>14</v>
      </c>
      <c r="M132" s="1316">
        <f t="shared" si="24"/>
        <v>485</v>
      </c>
      <c r="N132" s="1296"/>
      <c r="O132" s="1692"/>
      <c r="P132" s="1693"/>
      <c r="Q132" s="1296"/>
      <c r="R132" s="1692"/>
      <c r="S132" s="1693"/>
      <c r="T132" s="1296"/>
      <c r="U132" s="1692"/>
      <c r="V132" s="1693"/>
      <c r="W132" s="1296"/>
      <c r="X132" s="1692"/>
      <c r="Y132" s="1693"/>
      <c r="Z132" s="1296"/>
      <c r="AA132" s="1248"/>
      <c r="AB132" s="1294"/>
      <c r="AF132" s="619"/>
      <c r="AG132" s="495"/>
      <c r="AH132" s="495"/>
      <c r="AI132" s="676"/>
      <c r="AJ132" s="676"/>
    </row>
    <row r="133" spans="1:36" s="42" customFormat="1" ht="31.5">
      <c r="A133" s="1297" t="s">
        <v>480</v>
      </c>
      <c r="B133" s="1354" t="s">
        <v>493</v>
      </c>
      <c r="C133" s="1330">
        <v>8</v>
      </c>
      <c r="D133" s="1306"/>
      <c r="E133" s="1314"/>
      <c r="F133" s="1337"/>
      <c r="G133" s="1346">
        <v>7</v>
      </c>
      <c r="H133" s="1347">
        <f>G133*30</f>
        <v>210</v>
      </c>
      <c r="I133" s="1313">
        <v>12</v>
      </c>
      <c r="J133" s="1314" t="s">
        <v>133</v>
      </c>
      <c r="K133" s="1314"/>
      <c r="L133" s="1312" t="s">
        <v>312</v>
      </c>
      <c r="M133" s="1315">
        <f>$H133-$I133</f>
        <v>198</v>
      </c>
      <c r="N133" s="1026"/>
      <c r="O133" s="1690"/>
      <c r="P133" s="1691"/>
      <c r="Q133" s="1327"/>
      <c r="R133" s="1690"/>
      <c r="S133" s="1691"/>
      <c r="T133" s="1327"/>
      <c r="U133" s="1690"/>
      <c r="V133" s="1691"/>
      <c r="W133" s="1319"/>
      <c r="X133" s="1707" t="s">
        <v>310</v>
      </c>
      <c r="Y133" s="1708"/>
      <c r="Z133" s="1296"/>
      <c r="AA133" s="1248"/>
      <c r="AB133" s="1294"/>
      <c r="AF133" s="619"/>
      <c r="AG133" s="495"/>
      <c r="AH133" s="495"/>
      <c r="AI133" s="676"/>
      <c r="AJ133" s="676"/>
    </row>
    <row r="134" spans="1:36" s="42" customFormat="1" ht="31.5">
      <c r="A134" s="1297" t="s">
        <v>481</v>
      </c>
      <c r="B134" s="1354" t="s">
        <v>494</v>
      </c>
      <c r="C134" s="1330">
        <v>9</v>
      </c>
      <c r="D134" s="1331"/>
      <c r="E134" s="1306"/>
      <c r="F134" s="1307"/>
      <c r="G134" s="1346">
        <v>5.5</v>
      </c>
      <c r="H134" s="1374">
        <f>$G134*30</f>
        <v>165</v>
      </c>
      <c r="I134" s="1338">
        <v>12</v>
      </c>
      <c r="J134" s="869" t="s">
        <v>133</v>
      </c>
      <c r="K134" s="1339" t="s">
        <v>501</v>
      </c>
      <c r="L134" s="869"/>
      <c r="M134" s="1315">
        <f>$H134-$I134</f>
        <v>153</v>
      </c>
      <c r="N134" s="1026"/>
      <c r="O134" s="1690"/>
      <c r="P134" s="1691"/>
      <c r="Q134" s="1327"/>
      <c r="R134" s="1690"/>
      <c r="S134" s="1691"/>
      <c r="T134" s="1327"/>
      <c r="U134" s="1690"/>
      <c r="V134" s="1691"/>
      <c r="W134" s="1319"/>
      <c r="X134" s="1705"/>
      <c r="Y134" s="1706"/>
      <c r="Z134" s="1328" t="s">
        <v>310</v>
      </c>
      <c r="AA134" s="1248"/>
      <c r="AB134" s="1294"/>
      <c r="AF134" s="619"/>
      <c r="AG134" s="495"/>
      <c r="AH134" s="495"/>
      <c r="AI134" s="676"/>
      <c r="AJ134" s="676"/>
    </row>
    <row r="135" spans="1:36" s="42" customFormat="1" ht="31.5">
      <c r="A135" s="1297" t="s">
        <v>482</v>
      </c>
      <c r="B135" s="1354" t="s">
        <v>465</v>
      </c>
      <c r="C135" s="1359"/>
      <c r="D135" s="1357"/>
      <c r="E135" s="1306" t="s">
        <v>249</v>
      </c>
      <c r="F135" s="1307"/>
      <c r="G135" s="1351">
        <v>1.5</v>
      </c>
      <c r="H135" s="1374">
        <f>$G135*30</f>
        <v>45</v>
      </c>
      <c r="I135" s="1313">
        <v>8</v>
      </c>
      <c r="J135" s="1305"/>
      <c r="K135" s="1331"/>
      <c r="L135" s="1312" t="s">
        <v>97</v>
      </c>
      <c r="M135" s="1315">
        <f>$H135-$I135</f>
        <v>37</v>
      </c>
      <c r="N135" s="1026"/>
      <c r="O135" s="1690"/>
      <c r="P135" s="1691"/>
      <c r="Q135" s="1327"/>
      <c r="R135" s="1690"/>
      <c r="S135" s="1691"/>
      <c r="T135" s="1327"/>
      <c r="U135" s="1690"/>
      <c r="V135" s="1691"/>
      <c r="W135" s="1319"/>
      <c r="X135" s="1705"/>
      <c r="Y135" s="1706"/>
      <c r="Z135" s="1319"/>
      <c r="AA135" s="1321" t="s">
        <v>97</v>
      </c>
      <c r="AB135" s="1294"/>
      <c r="AF135" s="619"/>
      <c r="AG135" s="495"/>
      <c r="AH135" s="495"/>
      <c r="AI135" s="676"/>
      <c r="AJ135" s="676"/>
    </row>
    <row r="136" spans="1:36" s="42" customFormat="1" ht="32.25" thickBot="1">
      <c r="A136" s="1299" t="s">
        <v>483</v>
      </c>
      <c r="B136" s="1355" t="s">
        <v>495</v>
      </c>
      <c r="C136" s="1360"/>
      <c r="D136" s="1361" t="s">
        <v>249</v>
      </c>
      <c r="E136" s="1362"/>
      <c r="F136" s="1363"/>
      <c r="G136" s="1385">
        <v>3.5</v>
      </c>
      <c r="H136" s="1386">
        <f>$G136*30</f>
        <v>105</v>
      </c>
      <c r="I136" s="1387">
        <v>8</v>
      </c>
      <c r="J136" s="1388" t="s">
        <v>131</v>
      </c>
      <c r="K136" s="1388"/>
      <c r="L136" s="1389" t="s">
        <v>224</v>
      </c>
      <c r="M136" s="1390">
        <f>$H136-$I136</f>
        <v>97</v>
      </c>
      <c r="N136" s="1342"/>
      <c r="O136" s="1694"/>
      <c r="P136" s="1695"/>
      <c r="Q136" s="1343"/>
      <c r="R136" s="1694"/>
      <c r="S136" s="1695"/>
      <c r="T136" s="1343"/>
      <c r="U136" s="1694"/>
      <c r="V136" s="1695"/>
      <c r="W136" s="1344"/>
      <c r="X136" s="1872"/>
      <c r="Y136" s="1873"/>
      <c r="Z136" s="1344"/>
      <c r="AA136" s="1383" t="s">
        <v>233</v>
      </c>
      <c r="AB136" s="1384"/>
      <c r="AF136" s="619"/>
      <c r="AG136" s="495"/>
      <c r="AH136" s="495"/>
      <c r="AI136" s="676"/>
      <c r="AJ136" s="676"/>
    </row>
    <row r="137" spans="1:36" s="42" customFormat="1" ht="16.5" thickBot="1">
      <c r="A137" s="1698" t="s">
        <v>380</v>
      </c>
      <c r="B137" s="1699"/>
      <c r="C137" s="1700"/>
      <c r="D137" s="1700"/>
      <c r="E137" s="1700"/>
      <c r="F137" s="1701"/>
      <c r="G137" s="1396">
        <f>G116+G118+G119+G120+G121+G123+G124+G125+G126+G128+G129+G130+G131+G133+G134+G135+G136</f>
        <v>61</v>
      </c>
      <c r="H137" s="1397">
        <f aca="true" t="shared" si="25" ref="H137:M137">H116+H118+H119+H120+H121+H123+H124+H125+H126+H128+H129+H130+H131+H133+H134+H135+H136</f>
        <v>1830</v>
      </c>
      <c r="I137" s="1397">
        <f t="shared" si="25"/>
        <v>130</v>
      </c>
      <c r="J137" s="1397">
        <v>90</v>
      </c>
      <c r="K137" s="1397">
        <v>10</v>
      </c>
      <c r="L137" s="1397">
        <v>30</v>
      </c>
      <c r="M137" s="1397">
        <f t="shared" si="25"/>
        <v>1700</v>
      </c>
      <c r="N137" s="1379"/>
      <c r="O137" s="1696"/>
      <c r="P137" s="1697"/>
      <c r="Q137" s="1367"/>
      <c r="R137" s="1696"/>
      <c r="S137" s="2010"/>
      <c r="T137" s="1379"/>
      <c r="U137" s="1696"/>
      <c r="V137" s="1697"/>
      <c r="W137" s="516" t="s">
        <v>284</v>
      </c>
      <c r="X137" s="1770" t="s">
        <v>502</v>
      </c>
      <c r="Y137" s="1808"/>
      <c r="Z137" s="598" t="s">
        <v>504</v>
      </c>
      <c r="AA137" s="152" t="s">
        <v>503</v>
      </c>
      <c r="AB137" s="1380"/>
      <c r="AF137" s="619"/>
      <c r="AG137" s="495"/>
      <c r="AH137" s="495"/>
      <c r="AI137" s="676"/>
      <c r="AJ137" s="676"/>
    </row>
    <row r="138" spans="1:36" s="55" customFormat="1" ht="17.25" customHeight="1" thickBot="1">
      <c r="A138" s="1874" t="s">
        <v>456</v>
      </c>
      <c r="B138" s="1727"/>
      <c r="C138" s="1727"/>
      <c r="D138" s="1727"/>
      <c r="E138" s="1727"/>
      <c r="F138" s="1727"/>
      <c r="G138" s="1727"/>
      <c r="H138" s="1727"/>
      <c r="I138" s="1727"/>
      <c r="J138" s="1727"/>
      <c r="K138" s="1727"/>
      <c r="L138" s="1727"/>
      <c r="M138" s="1727"/>
      <c r="N138" s="1727"/>
      <c r="O138" s="1727"/>
      <c r="P138" s="1727"/>
      <c r="Q138" s="1727"/>
      <c r="R138" s="1727"/>
      <c r="S138" s="1727"/>
      <c r="T138" s="1727"/>
      <c r="U138" s="1727"/>
      <c r="V138" s="1727"/>
      <c r="W138" s="1727"/>
      <c r="X138" s="1727"/>
      <c r="Y138" s="1727"/>
      <c r="Z138" s="1727"/>
      <c r="AA138" s="1727"/>
      <c r="AB138" s="1728"/>
      <c r="AC138" s="624"/>
      <c r="AD138" s="625"/>
      <c r="AE138" s="625"/>
      <c r="AF138" s="626"/>
      <c r="AG138" s="497"/>
      <c r="AH138" s="497"/>
      <c r="AI138" s="678"/>
      <c r="AJ138" s="678"/>
    </row>
    <row r="139" spans="1:39" s="55" customFormat="1" ht="17.25" customHeight="1">
      <c r="A139" s="1274" t="s">
        <v>347</v>
      </c>
      <c r="B139" s="1279" t="s">
        <v>332</v>
      </c>
      <c r="C139" s="1280"/>
      <c r="D139" s="1281">
        <v>9</v>
      </c>
      <c r="E139" s="1282"/>
      <c r="F139" s="1283"/>
      <c r="G139" s="1284">
        <v>3</v>
      </c>
      <c r="H139" s="1285">
        <f aca="true" t="shared" si="26" ref="H139:H163">G139*30</f>
        <v>90</v>
      </c>
      <c r="I139" s="1286">
        <v>12</v>
      </c>
      <c r="J139" s="1287" t="s">
        <v>133</v>
      </c>
      <c r="K139" s="1281" t="s">
        <v>132</v>
      </c>
      <c r="L139" s="1281"/>
      <c r="M139" s="969">
        <f aca="true" t="shared" si="27" ref="M139:M146">H139-I139</f>
        <v>78</v>
      </c>
      <c r="N139" s="1288"/>
      <c r="O139" s="1861"/>
      <c r="P139" s="1862"/>
      <c r="Q139" s="1288"/>
      <c r="R139" s="1861"/>
      <c r="S139" s="1862"/>
      <c r="T139" s="1288"/>
      <c r="U139" s="1861"/>
      <c r="V139" s="1862"/>
      <c r="W139" s="1289"/>
      <c r="X139" s="1863"/>
      <c r="Y139" s="1864"/>
      <c r="Z139" s="1289" t="s">
        <v>277</v>
      </c>
      <c r="AA139" s="1290"/>
      <c r="AB139" s="1291"/>
      <c r="AC139" s="64"/>
      <c r="AF139" s="626"/>
      <c r="AG139" s="497"/>
      <c r="AH139" s="497"/>
      <c r="AI139" s="678"/>
      <c r="AJ139" s="678"/>
      <c r="AL139" s="38" t="b">
        <f aca="true" t="shared" si="28" ref="AL139:AL163">ISBLANK(W139)</f>
        <v>1</v>
      </c>
      <c r="AM139" s="38" t="b">
        <f aca="true" t="shared" si="29" ref="AM139:AM163">ISBLANK(X139)</f>
        <v>1</v>
      </c>
    </row>
    <row r="140" spans="1:39" s="55" customFormat="1" ht="17.25" customHeight="1">
      <c r="A140" s="1275" t="s">
        <v>348</v>
      </c>
      <c r="B140" s="861" t="s">
        <v>333</v>
      </c>
      <c r="C140" s="862" t="s">
        <v>249</v>
      </c>
      <c r="D140" s="863"/>
      <c r="E140" s="970"/>
      <c r="F140" s="971"/>
      <c r="G140" s="865">
        <v>6</v>
      </c>
      <c r="H140" s="866">
        <f t="shared" si="26"/>
        <v>180</v>
      </c>
      <c r="I140" s="867">
        <v>12</v>
      </c>
      <c r="J140" s="867" t="s">
        <v>133</v>
      </c>
      <c r="K140" s="867" t="s">
        <v>312</v>
      </c>
      <c r="L140" s="867"/>
      <c r="M140" s="868">
        <f t="shared" si="27"/>
        <v>168</v>
      </c>
      <c r="N140" s="872"/>
      <c r="O140" s="1717"/>
      <c r="P140" s="1860"/>
      <c r="Q140" s="872"/>
      <c r="R140" s="1717"/>
      <c r="S140" s="1860"/>
      <c r="T140" s="872"/>
      <c r="U140" s="1717"/>
      <c r="V140" s="1860"/>
      <c r="W140" s="874"/>
      <c r="X140" s="1845"/>
      <c r="Y140" s="1846"/>
      <c r="Z140" s="874"/>
      <c r="AA140" s="972" t="s">
        <v>310</v>
      </c>
      <c r="AB140" s="1292"/>
      <c r="AC140" s="64"/>
      <c r="AF140" s="626"/>
      <c r="AG140" s="497"/>
      <c r="AH140" s="497"/>
      <c r="AI140" s="678"/>
      <c r="AJ140" s="678"/>
      <c r="AL140" s="38" t="b">
        <f t="shared" si="28"/>
        <v>1</v>
      </c>
      <c r="AM140" s="38" t="b">
        <f t="shared" si="29"/>
        <v>1</v>
      </c>
    </row>
    <row r="141" spans="1:39" s="55" customFormat="1" ht="17.25" customHeight="1">
      <c r="A141" s="1275" t="s">
        <v>349</v>
      </c>
      <c r="B141" s="861" t="s">
        <v>334</v>
      </c>
      <c r="C141" s="862">
        <v>9</v>
      </c>
      <c r="D141" s="863"/>
      <c r="E141" s="863"/>
      <c r="F141" s="864"/>
      <c r="G141" s="865">
        <v>9</v>
      </c>
      <c r="H141" s="866">
        <f t="shared" si="26"/>
        <v>270</v>
      </c>
      <c r="I141" s="867">
        <v>20</v>
      </c>
      <c r="J141" s="867" t="s">
        <v>277</v>
      </c>
      <c r="K141" s="867" t="s">
        <v>312</v>
      </c>
      <c r="L141" s="867" t="s">
        <v>132</v>
      </c>
      <c r="M141" s="868">
        <f t="shared" si="27"/>
        <v>250</v>
      </c>
      <c r="N141" s="869"/>
      <c r="O141" s="1717"/>
      <c r="P141" s="1860"/>
      <c r="Q141" s="872"/>
      <c r="R141" s="1717"/>
      <c r="S141" s="1860"/>
      <c r="T141" s="872"/>
      <c r="U141" s="1717"/>
      <c r="V141" s="1860"/>
      <c r="W141" s="874"/>
      <c r="X141" s="1845"/>
      <c r="Y141" s="1846"/>
      <c r="Z141" s="874" t="s">
        <v>284</v>
      </c>
      <c r="AA141" s="972"/>
      <c r="AB141" s="1292"/>
      <c r="AC141" s="64"/>
      <c r="AF141" s="626"/>
      <c r="AG141" s="497"/>
      <c r="AH141" s="497"/>
      <c r="AI141" s="678"/>
      <c r="AJ141" s="678"/>
      <c r="AL141" s="38" t="b">
        <f t="shared" si="28"/>
        <v>1</v>
      </c>
      <c r="AM141" s="38" t="b">
        <f t="shared" si="29"/>
        <v>1</v>
      </c>
    </row>
    <row r="142" spans="1:39" s="55" customFormat="1" ht="31.5" customHeight="1">
      <c r="A142" s="1275" t="s">
        <v>350</v>
      </c>
      <c r="B142" s="973" t="s">
        <v>335</v>
      </c>
      <c r="C142" s="862"/>
      <c r="D142" s="863" t="s">
        <v>249</v>
      </c>
      <c r="E142" s="863"/>
      <c r="F142" s="864"/>
      <c r="G142" s="947">
        <v>3.5</v>
      </c>
      <c r="H142" s="866">
        <f t="shared" si="26"/>
        <v>105</v>
      </c>
      <c r="I142" s="974">
        <v>12</v>
      </c>
      <c r="J142" s="975" t="s">
        <v>133</v>
      </c>
      <c r="K142" s="923"/>
      <c r="L142" s="923" t="s">
        <v>132</v>
      </c>
      <c r="M142" s="868">
        <f t="shared" si="27"/>
        <v>93</v>
      </c>
      <c r="N142" s="869"/>
      <c r="O142" s="1717"/>
      <c r="P142" s="1860"/>
      <c r="Q142" s="872"/>
      <c r="R142" s="1717"/>
      <c r="S142" s="1860"/>
      <c r="T142" s="872"/>
      <c r="U142" s="1717"/>
      <c r="V142" s="1860"/>
      <c r="W142" s="874"/>
      <c r="X142" s="1845"/>
      <c r="Y142" s="1846"/>
      <c r="Z142" s="874"/>
      <c r="AA142" s="972" t="s">
        <v>277</v>
      </c>
      <c r="AB142" s="1292"/>
      <c r="AC142" s="64"/>
      <c r="AF142" s="626"/>
      <c r="AG142" s="497"/>
      <c r="AH142" s="497"/>
      <c r="AI142" s="678"/>
      <c r="AJ142" s="678"/>
      <c r="AL142" s="38" t="b">
        <f t="shared" si="28"/>
        <v>1</v>
      </c>
      <c r="AM142" s="38" t="b">
        <f t="shared" si="29"/>
        <v>1</v>
      </c>
    </row>
    <row r="143" spans="1:39" s="55" customFormat="1" ht="17.25" customHeight="1">
      <c r="A143" s="1275" t="s">
        <v>351</v>
      </c>
      <c r="B143" s="861" t="s">
        <v>336</v>
      </c>
      <c r="C143" s="976"/>
      <c r="D143" s="944" t="s">
        <v>249</v>
      </c>
      <c r="E143" s="944"/>
      <c r="F143" s="977"/>
      <c r="G143" s="947">
        <v>3.5</v>
      </c>
      <c r="H143" s="866">
        <f t="shared" si="26"/>
        <v>105</v>
      </c>
      <c r="I143" s="978">
        <v>8</v>
      </c>
      <c r="J143" s="978" t="s">
        <v>132</v>
      </c>
      <c r="K143" s="978"/>
      <c r="L143" s="978" t="s">
        <v>132</v>
      </c>
      <c r="M143" s="979">
        <f t="shared" si="27"/>
        <v>97</v>
      </c>
      <c r="N143" s="869"/>
      <c r="O143" s="1717"/>
      <c r="P143" s="1860"/>
      <c r="Q143" s="872"/>
      <c r="R143" s="1717"/>
      <c r="S143" s="1860"/>
      <c r="T143" s="872"/>
      <c r="U143" s="1717"/>
      <c r="V143" s="1860"/>
      <c r="W143" s="874"/>
      <c r="X143" s="1845"/>
      <c r="Y143" s="1846"/>
      <c r="Z143" s="874"/>
      <c r="AA143" s="972" t="s">
        <v>133</v>
      </c>
      <c r="AB143" s="1292"/>
      <c r="AC143" s="64"/>
      <c r="AF143" s="626"/>
      <c r="AG143" s="497"/>
      <c r="AH143" s="497"/>
      <c r="AI143" s="678"/>
      <c r="AJ143" s="678"/>
      <c r="AL143" s="38" t="b">
        <f t="shared" si="28"/>
        <v>1</v>
      </c>
      <c r="AM143" s="38" t="b">
        <f t="shared" si="29"/>
        <v>1</v>
      </c>
    </row>
    <row r="144" spans="1:39" s="55" customFormat="1" ht="17.25" customHeight="1">
      <c r="A144" s="1017" t="s">
        <v>352</v>
      </c>
      <c r="B144" s="980" t="s">
        <v>337</v>
      </c>
      <c r="C144" s="981"/>
      <c r="D144" s="982"/>
      <c r="E144" s="982"/>
      <c r="F144" s="977"/>
      <c r="G144" s="983">
        <v>7</v>
      </c>
      <c r="H144" s="984">
        <f t="shared" si="26"/>
        <v>210</v>
      </c>
      <c r="I144" s="985">
        <v>24</v>
      </c>
      <c r="J144" s="985">
        <v>12</v>
      </c>
      <c r="K144" s="985"/>
      <c r="L144" s="985">
        <v>12</v>
      </c>
      <c r="M144" s="986">
        <f t="shared" si="27"/>
        <v>186</v>
      </c>
      <c r="N144" s="869"/>
      <c r="O144" s="1717"/>
      <c r="P144" s="1860"/>
      <c r="Q144" s="872"/>
      <c r="R144" s="1717"/>
      <c r="S144" s="1860"/>
      <c r="T144" s="872"/>
      <c r="U144" s="1717"/>
      <c r="V144" s="1860"/>
      <c r="W144" s="874"/>
      <c r="X144" s="1845"/>
      <c r="Y144" s="1846"/>
      <c r="Z144" s="874"/>
      <c r="AA144" s="972"/>
      <c r="AB144" s="1292"/>
      <c r="AC144" s="64"/>
      <c r="AF144" s="626"/>
      <c r="AG144" s="497"/>
      <c r="AH144" s="497"/>
      <c r="AI144" s="678"/>
      <c r="AJ144" s="678"/>
      <c r="AL144" s="38" t="b">
        <f t="shared" si="28"/>
        <v>1</v>
      </c>
      <c r="AM144" s="38" t="b">
        <f t="shared" si="29"/>
        <v>1</v>
      </c>
    </row>
    <row r="145" spans="1:39" s="55" customFormat="1" ht="17.25" customHeight="1">
      <c r="A145" s="1017" t="s">
        <v>368</v>
      </c>
      <c r="B145" s="987" t="s">
        <v>337</v>
      </c>
      <c r="C145" s="976">
        <v>8</v>
      </c>
      <c r="D145" s="944"/>
      <c r="E145" s="944"/>
      <c r="F145" s="977"/>
      <c r="G145" s="865">
        <v>5.5</v>
      </c>
      <c r="H145" s="866">
        <f t="shared" si="26"/>
        <v>165</v>
      </c>
      <c r="I145" s="978">
        <v>16</v>
      </c>
      <c r="J145" s="978" t="s">
        <v>277</v>
      </c>
      <c r="K145" s="978"/>
      <c r="L145" s="978" t="s">
        <v>312</v>
      </c>
      <c r="M145" s="979">
        <f t="shared" si="27"/>
        <v>149</v>
      </c>
      <c r="N145" s="869"/>
      <c r="O145" s="1717"/>
      <c r="P145" s="1860"/>
      <c r="Q145" s="872"/>
      <c r="R145" s="1717"/>
      <c r="S145" s="1860"/>
      <c r="T145" s="872"/>
      <c r="U145" s="1717"/>
      <c r="V145" s="1860"/>
      <c r="W145" s="874"/>
      <c r="X145" s="1845" t="s">
        <v>235</v>
      </c>
      <c r="Y145" s="1846"/>
      <c r="Z145" s="874"/>
      <c r="AA145" s="972"/>
      <c r="AB145" s="1292"/>
      <c r="AC145" s="64"/>
      <c r="AF145" s="626"/>
      <c r="AG145" s="497"/>
      <c r="AH145" s="497"/>
      <c r="AI145" s="678"/>
      <c r="AJ145" s="678"/>
      <c r="AK145" s="55" t="s">
        <v>386</v>
      </c>
      <c r="AL145" s="38" t="b">
        <f t="shared" si="28"/>
        <v>1</v>
      </c>
      <c r="AM145" s="38" t="b">
        <f t="shared" si="29"/>
        <v>0</v>
      </c>
    </row>
    <row r="146" spans="1:39" s="55" customFormat="1" ht="31.5" customHeight="1">
      <c r="A146" s="1017" t="s">
        <v>369</v>
      </c>
      <c r="B146" s="987" t="s">
        <v>338</v>
      </c>
      <c r="C146" s="976"/>
      <c r="D146" s="944"/>
      <c r="E146" s="944">
        <v>9</v>
      </c>
      <c r="F146" s="988"/>
      <c r="G146" s="865">
        <v>1.5</v>
      </c>
      <c r="H146" s="866">
        <f t="shared" si="26"/>
        <v>45</v>
      </c>
      <c r="I146" s="978">
        <v>8</v>
      </c>
      <c r="J146" s="944"/>
      <c r="K146" s="944"/>
      <c r="L146" s="940" t="s">
        <v>97</v>
      </c>
      <c r="M146" s="979">
        <f t="shared" si="27"/>
        <v>37</v>
      </c>
      <c r="N146" s="869"/>
      <c r="O146" s="1717"/>
      <c r="P146" s="1860"/>
      <c r="Q146" s="872"/>
      <c r="R146" s="1717"/>
      <c r="S146" s="1860"/>
      <c r="T146" s="872"/>
      <c r="U146" s="1717"/>
      <c r="V146" s="1847"/>
      <c r="W146" s="874"/>
      <c r="X146" s="1845"/>
      <c r="Y146" s="1846"/>
      <c r="Z146" s="874" t="s">
        <v>97</v>
      </c>
      <c r="AA146" s="972"/>
      <c r="AB146" s="1292"/>
      <c r="AC146" s="64"/>
      <c r="AF146" s="626"/>
      <c r="AG146" s="497"/>
      <c r="AH146" s="497"/>
      <c r="AI146" s="678"/>
      <c r="AJ146" s="678"/>
      <c r="AL146" s="38" t="b">
        <f t="shared" si="28"/>
        <v>1</v>
      </c>
      <c r="AM146" s="38" t="b">
        <f t="shared" si="29"/>
        <v>1</v>
      </c>
    </row>
    <row r="147" spans="1:39" s="55" customFormat="1" ht="17.25" customHeight="1">
      <c r="A147" s="1275" t="s">
        <v>353</v>
      </c>
      <c r="B147" s="989" t="s">
        <v>339</v>
      </c>
      <c r="C147" s="914"/>
      <c r="D147" s="915"/>
      <c r="E147" s="915"/>
      <c r="F147" s="916"/>
      <c r="G147" s="990">
        <v>12.5</v>
      </c>
      <c r="H147" s="991">
        <f t="shared" si="26"/>
        <v>375</v>
      </c>
      <c r="I147" s="992">
        <f>SUM(I148:I150)</f>
        <v>32</v>
      </c>
      <c r="J147" s="992">
        <v>20</v>
      </c>
      <c r="K147" s="992">
        <v>4</v>
      </c>
      <c r="L147" s="992">
        <v>8</v>
      </c>
      <c r="M147" s="993">
        <f aca="true" t="shared" si="30" ref="M147:M158">H147-I147</f>
        <v>343</v>
      </c>
      <c r="N147" s="869"/>
      <c r="O147" s="1717"/>
      <c r="P147" s="1860"/>
      <c r="Q147" s="872"/>
      <c r="R147" s="1717"/>
      <c r="S147" s="1860"/>
      <c r="T147" s="872"/>
      <c r="U147" s="1717"/>
      <c r="V147" s="1847"/>
      <c r="W147" s="874"/>
      <c r="X147" s="1845"/>
      <c r="Y147" s="1846"/>
      <c r="Z147" s="874"/>
      <c r="AA147" s="972"/>
      <c r="AB147" s="1292"/>
      <c r="AC147" s="64"/>
      <c r="AF147" s="626"/>
      <c r="AG147" s="497"/>
      <c r="AH147" s="497"/>
      <c r="AI147" s="678"/>
      <c r="AJ147" s="678"/>
      <c r="AL147" s="38" t="b">
        <f t="shared" si="28"/>
        <v>1</v>
      </c>
      <c r="AM147" s="38" t="b">
        <f t="shared" si="29"/>
        <v>1</v>
      </c>
    </row>
    <row r="148" spans="1:39" s="55" customFormat="1" ht="17.25" customHeight="1">
      <c r="A148" s="1275" t="s">
        <v>365</v>
      </c>
      <c r="B148" s="994" t="s">
        <v>340</v>
      </c>
      <c r="C148" s="995"/>
      <c r="D148" s="996">
        <v>4</v>
      </c>
      <c r="E148" s="997"/>
      <c r="F148" s="998"/>
      <c r="G148" s="999">
        <v>5.5</v>
      </c>
      <c r="H148" s="1000">
        <f t="shared" si="26"/>
        <v>165</v>
      </c>
      <c r="I148" s="1001">
        <v>14</v>
      </c>
      <c r="J148" s="1002" t="s">
        <v>279</v>
      </c>
      <c r="K148" s="996" t="s">
        <v>232</v>
      </c>
      <c r="L148" s="996" t="s">
        <v>224</v>
      </c>
      <c r="M148" s="1003">
        <f t="shared" si="30"/>
        <v>151</v>
      </c>
      <c r="N148" s="869"/>
      <c r="O148" s="1717"/>
      <c r="P148" s="1860"/>
      <c r="Q148" s="872"/>
      <c r="R148" s="1717" t="s">
        <v>281</v>
      </c>
      <c r="S148" s="1860"/>
      <c r="T148" s="872"/>
      <c r="U148" s="1717"/>
      <c r="V148" s="1847"/>
      <c r="W148" s="874"/>
      <c r="X148" s="1845"/>
      <c r="Y148" s="1846"/>
      <c r="Z148" s="874"/>
      <c r="AA148" s="972"/>
      <c r="AB148" s="1292"/>
      <c r="AC148" s="64"/>
      <c r="AF148" s="626"/>
      <c r="AG148" s="497"/>
      <c r="AH148" s="497"/>
      <c r="AI148" s="678"/>
      <c r="AJ148" s="678"/>
      <c r="AL148" s="38" t="b">
        <f t="shared" si="28"/>
        <v>1</v>
      </c>
      <c r="AM148" s="38" t="b">
        <f t="shared" si="29"/>
        <v>1</v>
      </c>
    </row>
    <row r="149" spans="1:39" s="55" customFormat="1" ht="17.25" customHeight="1">
      <c r="A149" s="1275" t="s">
        <v>366</v>
      </c>
      <c r="B149" s="994" t="s">
        <v>340</v>
      </c>
      <c r="C149" s="995">
        <v>5</v>
      </c>
      <c r="D149" s="996"/>
      <c r="E149" s="997"/>
      <c r="F149" s="998"/>
      <c r="G149" s="1004">
        <v>5.5</v>
      </c>
      <c r="H149" s="1000">
        <f t="shared" si="26"/>
        <v>165</v>
      </c>
      <c r="I149" s="1001">
        <v>14</v>
      </c>
      <c r="J149" s="1002" t="s">
        <v>279</v>
      </c>
      <c r="K149" s="996" t="s">
        <v>232</v>
      </c>
      <c r="L149" s="996" t="s">
        <v>224</v>
      </c>
      <c r="M149" s="1003">
        <f t="shared" si="30"/>
        <v>151</v>
      </c>
      <c r="N149" s="869"/>
      <c r="O149" s="1717"/>
      <c r="P149" s="1860"/>
      <c r="Q149" s="872"/>
      <c r="R149" s="1717"/>
      <c r="S149" s="1860"/>
      <c r="T149" s="872" t="s">
        <v>281</v>
      </c>
      <c r="U149" s="1717"/>
      <c r="V149" s="1847"/>
      <c r="W149" s="874"/>
      <c r="X149" s="1845"/>
      <c r="Y149" s="1846"/>
      <c r="Z149" s="874"/>
      <c r="AA149" s="972"/>
      <c r="AB149" s="1292"/>
      <c r="AC149" s="64"/>
      <c r="AF149" s="626"/>
      <c r="AG149" s="497"/>
      <c r="AH149" s="497"/>
      <c r="AI149" s="678"/>
      <c r="AJ149" s="678"/>
      <c r="AL149" s="38" t="b">
        <f t="shared" si="28"/>
        <v>1</v>
      </c>
      <c r="AM149" s="38" t="b">
        <f t="shared" si="29"/>
        <v>1</v>
      </c>
    </row>
    <row r="150" spans="1:39" s="55" customFormat="1" ht="17.25" customHeight="1">
      <c r="A150" s="1275" t="s">
        <v>367</v>
      </c>
      <c r="B150" s="1005" t="s">
        <v>341</v>
      </c>
      <c r="C150" s="995"/>
      <c r="D150" s="997"/>
      <c r="E150" s="996"/>
      <c r="F150" s="1006">
        <v>6</v>
      </c>
      <c r="G150" s="1007">
        <v>1.5</v>
      </c>
      <c r="H150" s="1000">
        <f t="shared" si="26"/>
        <v>45</v>
      </c>
      <c r="I150" s="1001">
        <v>4</v>
      </c>
      <c r="J150" s="1002"/>
      <c r="K150" s="996"/>
      <c r="L150" s="996" t="s">
        <v>132</v>
      </c>
      <c r="M150" s="1003">
        <f t="shared" si="30"/>
        <v>41</v>
      </c>
      <c r="N150" s="869"/>
      <c r="O150" s="1717"/>
      <c r="P150" s="1860"/>
      <c r="Q150" s="872"/>
      <c r="R150" s="1717"/>
      <c r="S150" s="1860"/>
      <c r="T150" s="872"/>
      <c r="U150" s="1717" t="s">
        <v>132</v>
      </c>
      <c r="V150" s="1847"/>
      <c r="W150" s="874"/>
      <c r="X150" s="1845"/>
      <c r="Y150" s="1846"/>
      <c r="Z150" s="874"/>
      <c r="AA150" s="972"/>
      <c r="AB150" s="1292"/>
      <c r="AC150" s="64"/>
      <c r="AF150" s="626"/>
      <c r="AG150" s="497"/>
      <c r="AH150" s="497"/>
      <c r="AI150" s="678"/>
      <c r="AJ150" s="678"/>
      <c r="AL150" s="38" t="b">
        <f t="shared" si="28"/>
        <v>1</v>
      </c>
      <c r="AM150" s="38" t="b">
        <f t="shared" si="29"/>
        <v>1</v>
      </c>
    </row>
    <row r="151" spans="1:39" s="55" customFormat="1" ht="32.25" customHeight="1">
      <c r="A151" s="1275" t="s">
        <v>354</v>
      </c>
      <c r="B151" s="1008" t="s">
        <v>342</v>
      </c>
      <c r="C151" s="914"/>
      <c r="D151" s="915"/>
      <c r="E151" s="915"/>
      <c r="F151" s="916"/>
      <c r="G151" s="1009">
        <v>10.5</v>
      </c>
      <c r="H151" s="991">
        <f t="shared" si="26"/>
        <v>315</v>
      </c>
      <c r="I151" s="992">
        <f>SUM(I152:I154)</f>
        <v>28</v>
      </c>
      <c r="J151" s="992">
        <v>16</v>
      </c>
      <c r="K151" s="992">
        <v>8</v>
      </c>
      <c r="L151" s="992">
        <v>4</v>
      </c>
      <c r="M151" s="993">
        <f t="shared" si="30"/>
        <v>287</v>
      </c>
      <c r="N151" s="869"/>
      <c r="O151" s="1717"/>
      <c r="P151" s="1860"/>
      <c r="Q151" s="872"/>
      <c r="R151" s="1717"/>
      <c r="S151" s="1860"/>
      <c r="T151" s="872"/>
      <c r="U151" s="1717"/>
      <c r="V151" s="1847"/>
      <c r="W151" s="874"/>
      <c r="X151" s="1845"/>
      <c r="Y151" s="1846"/>
      <c r="Z151" s="874"/>
      <c r="AA151" s="972"/>
      <c r="AB151" s="1292"/>
      <c r="AC151" s="64"/>
      <c r="AF151" s="626"/>
      <c r="AG151" s="497"/>
      <c r="AH151" s="497"/>
      <c r="AI151" s="678"/>
      <c r="AJ151" s="678"/>
      <c r="AL151" s="38" t="b">
        <f t="shared" si="28"/>
        <v>1</v>
      </c>
      <c r="AM151" s="38" t="b">
        <f t="shared" si="29"/>
        <v>1</v>
      </c>
    </row>
    <row r="152" spans="1:39" s="55" customFormat="1" ht="31.5" customHeight="1">
      <c r="A152" s="1275" t="s">
        <v>361</v>
      </c>
      <c r="B152" s="994" t="s">
        <v>342</v>
      </c>
      <c r="C152" s="995"/>
      <c r="D152" s="996">
        <v>6</v>
      </c>
      <c r="E152" s="915"/>
      <c r="F152" s="916"/>
      <c r="G152" s="1010">
        <v>4</v>
      </c>
      <c r="H152" s="1000">
        <f t="shared" si="26"/>
        <v>120</v>
      </c>
      <c r="I152" s="1001">
        <v>12</v>
      </c>
      <c r="J152" s="1011" t="s">
        <v>133</v>
      </c>
      <c r="K152" s="1012" t="s">
        <v>132</v>
      </c>
      <c r="L152" s="1012"/>
      <c r="M152" s="1003">
        <f t="shared" si="30"/>
        <v>108</v>
      </c>
      <c r="N152" s="869"/>
      <c r="O152" s="1717"/>
      <c r="P152" s="1860"/>
      <c r="Q152" s="872"/>
      <c r="R152" s="1717"/>
      <c r="S152" s="1860"/>
      <c r="T152" s="872"/>
      <c r="U152" s="1717" t="s">
        <v>277</v>
      </c>
      <c r="V152" s="1847"/>
      <c r="W152" s="874"/>
      <c r="X152" s="1845"/>
      <c r="Y152" s="1846"/>
      <c r="Z152" s="874"/>
      <c r="AA152" s="972"/>
      <c r="AB152" s="1292"/>
      <c r="AC152" s="64"/>
      <c r="AF152" s="626"/>
      <c r="AG152" s="497"/>
      <c r="AH152" s="497"/>
      <c r="AI152" s="678"/>
      <c r="AJ152" s="678"/>
      <c r="AL152" s="38" t="b">
        <f t="shared" si="28"/>
        <v>1</v>
      </c>
      <c r="AM152" s="38" t="b">
        <f t="shared" si="29"/>
        <v>1</v>
      </c>
    </row>
    <row r="153" spans="1:39" s="55" customFormat="1" ht="35.25" customHeight="1">
      <c r="A153" s="1275" t="s">
        <v>362</v>
      </c>
      <c r="B153" s="994" t="s">
        <v>342</v>
      </c>
      <c r="C153" s="995">
        <v>7</v>
      </c>
      <c r="D153" s="996"/>
      <c r="E153" s="915"/>
      <c r="F153" s="916"/>
      <c r="G153" s="1010">
        <v>5</v>
      </c>
      <c r="H153" s="1000">
        <f t="shared" si="26"/>
        <v>150</v>
      </c>
      <c r="I153" s="1001">
        <v>12</v>
      </c>
      <c r="J153" s="1011" t="s">
        <v>133</v>
      </c>
      <c r="K153" s="1012" t="s">
        <v>312</v>
      </c>
      <c r="L153" s="1012"/>
      <c r="M153" s="1003">
        <f t="shared" si="30"/>
        <v>138</v>
      </c>
      <c r="N153" s="869"/>
      <c r="O153" s="1717"/>
      <c r="P153" s="1860"/>
      <c r="Q153" s="872"/>
      <c r="R153" s="1717"/>
      <c r="S153" s="1860"/>
      <c r="T153" s="872"/>
      <c r="U153" s="1717"/>
      <c r="V153" s="1847"/>
      <c r="W153" s="874" t="s">
        <v>310</v>
      </c>
      <c r="X153" s="1845"/>
      <c r="Y153" s="1846"/>
      <c r="Z153" s="874"/>
      <c r="AA153" s="972"/>
      <c r="AB153" s="1292"/>
      <c r="AC153" s="64"/>
      <c r="AF153" s="626"/>
      <c r="AG153" s="497"/>
      <c r="AH153" s="497"/>
      <c r="AI153" s="678"/>
      <c r="AJ153" s="678"/>
      <c r="AK153" s="55" t="s">
        <v>386</v>
      </c>
      <c r="AL153" s="38" t="b">
        <f t="shared" si="28"/>
        <v>0</v>
      </c>
      <c r="AM153" s="38" t="b">
        <f t="shared" si="29"/>
        <v>1</v>
      </c>
    </row>
    <row r="154" spans="1:39" s="55" customFormat="1" ht="33.75" customHeight="1">
      <c r="A154" s="1275" t="s">
        <v>363</v>
      </c>
      <c r="B154" s="994" t="s">
        <v>343</v>
      </c>
      <c r="C154" s="914"/>
      <c r="D154" s="915"/>
      <c r="E154" s="953"/>
      <c r="F154" s="1006">
        <v>8</v>
      </c>
      <c r="G154" s="1010">
        <v>1.5</v>
      </c>
      <c r="H154" s="1000">
        <f>G154*30</f>
        <v>45</v>
      </c>
      <c r="I154" s="1001">
        <v>4</v>
      </c>
      <c r="J154" s="1011"/>
      <c r="K154" s="1012"/>
      <c r="L154" s="1012" t="s">
        <v>132</v>
      </c>
      <c r="M154" s="1003">
        <f>H154-I154</f>
        <v>41</v>
      </c>
      <c r="N154" s="869"/>
      <c r="O154" s="1717"/>
      <c r="P154" s="1860"/>
      <c r="Q154" s="872"/>
      <c r="R154" s="1717"/>
      <c r="S154" s="1860"/>
      <c r="T154" s="872"/>
      <c r="U154" s="1717"/>
      <c r="V154" s="1847"/>
      <c r="W154" s="874"/>
      <c r="X154" s="1845" t="s">
        <v>132</v>
      </c>
      <c r="Y154" s="1846"/>
      <c r="Z154" s="874"/>
      <c r="AA154" s="972"/>
      <c r="AB154" s="1292"/>
      <c r="AC154" s="64"/>
      <c r="AF154" s="626"/>
      <c r="AG154" s="497"/>
      <c r="AH154" s="497"/>
      <c r="AI154" s="678"/>
      <c r="AJ154" s="678"/>
      <c r="AK154" s="55" t="s">
        <v>386</v>
      </c>
      <c r="AL154" s="38" t="b">
        <f t="shared" si="28"/>
        <v>1</v>
      </c>
      <c r="AM154" s="38" t="b">
        <f t="shared" si="29"/>
        <v>0</v>
      </c>
    </row>
    <row r="155" spans="1:39" s="55" customFormat="1" ht="33" customHeight="1">
      <c r="A155" s="1275" t="s">
        <v>355</v>
      </c>
      <c r="B155" s="861" t="s">
        <v>344</v>
      </c>
      <c r="C155" s="862"/>
      <c r="D155" s="923">
        <v>7</v>
      </c>
      <c r="E155" s="863"/>
      <c r="F155" s="864"/>
      <c r="G155" s="865">
        <v>6.5</v>
      </c>
      <c r="H155" s="866">
        <f t="shared" si="26"/>
        <v>195</v>
      </c>
      <c r="I155" s="867">
        <v>12</v>
      </c>
      <c r="J155" s="867" t="s">
        <v>133</v>
      </c>
      <c r="K155" s="867" t="s">
        <v>132</v>
      </c>
      <c r="L155" s="867"/>
      <c r="M155" s="868">
        <f t="shared" si="30"/>
        <v>183</v>
      </c>
      <c r="N155" s="869"/>
      <c r="O155" s="1717"/>
      <c r="P155" s="1860"/>
      <c r="Q155" s="872"/>
      <c r="R155" s="1717"/>
      <c r="S155" s="1860"/>
      <c r="T155" s="872"/>
      <c r="U155" s="1717"/>
      <c r="V155" s="1847"/>
      <c r="W155" s="874" t="s">
        <v>277</v>
      </c>
      <c r="X155" s="1845"/>
      <c r="Y155" s="1846"/>
      <c r="Z155" s="874"/>
      <c r="AA155" s="972"/>
      <c r="AB155" s="1292"/>
      <c r="AC155" s="64"/>
      <c r="AF155" s="626"/>
      <c r="AG155" s="497"/>
      <c r="AH155" s="497"/>
      <c r="AI155" s="678"/>
      <c r="AJ155" s="678"/>
      <c r="AK155" s="55" t="s">
        <v>386</v>
      </c>
      <c r="AL155" s="38" t="b">
        <f t="shared" si="28"/>
        <v>0</v>
      </c>
      <c r="AM155" s="38" t="b">
        <f t="shared" si="29"/>
        <v>1</v>
      </c>
    </row>
    <row r="156" spans="1:39" s="55" customFormat="1" ht="17.25" customHeight="1">
      <c r="A156" s="1276" t="s">
        <v>356</v>
      </c>
      <c r="B156" s="989" t="s">
        <v>55</v>
      </c>
      <c r="C156" s="943"/>
      <c r="D156" s="1013">
        <v>6</v>
      </c>
      <c r="E156" s="945"/>
      <c r="F156" s="946"/>
      <c r="G156" s="1014">
        <v>6</v>
      </c>
      <c r="H156" s="1000">
        <f t="shared" si="26"/>
        <v>180</v>
      </c>
      <c r="I156" s="1015">
        <v>10</v>
      </c>
      <c r="J156" s="1013" t="s">
        <v>131</v>
      </c>
      <c r="K156" s="1013"/>
      <c r="L156" s="1013" t="s">
        <v>132</v>
      </c>
      <c r="M156" s="1016">
        <f t="shared" si="30"/>
        <v>170</v>
      </c>
      <c r="N156" s="869"/>
      <c r="O156" s="1717"/>
      <c r="P156" s="1860"/>
      <c r="Q156" s="872"/>
      <c r="R156" s="1717"/>
      <c r="S156" s="1860"/>
      <c r="T156" s="872"/>
      <c r="U156" s="1717" t="s">
        <v>279</v>
      </c>
      <c r="V156" s="1847"/>
      <c r="W156" s="874"/>
      <c r="X156" s="1845"/>
      <c r="Y156" s="1846"/>
      <c r="Z156" s="874"/>
      <c r="AA156" s="972"/>
      <c r="AB156" s="1292"/>
      <c r="AC156" s="64"/>
      <c r="AF156" s="626"/>
      <c r="AG156" s="497"/>
      <c r="AH156" s="497"/>
      <c r="AI156" s="678"/>
      <c r="AJ156" s="678"/>
      <c r="AL156" s="38" t="b">
        <f t="shared" si="28"/>
        <v>1</v>
      </c>
      <c r="AM156" s="38" t="b">
        <f t="shared" si="29"/>
        <v>1</v>
      </c>
    </row>
    <row r="157" spans="1:39" s="55" customFormat="1" ht="32.25" customHeight="1">
      <c r="A157" s="1276" t="s">
        <v>358</v>
      </c>
      <c r="B157" s="884" t="s">
        <v>345</v>
      </c>
      <c r="C157" s="885">
        <v>7</v>
      </c>
      <c r="D157" s="886"/>
      <c r="E157" s="886"/>
      <c r="F157" s="887"/>
      <c r="G157" s="888">
        <v>5</v>
      </c>
      <c r="H157" s="889">
        <f t="shared" si="26"/>
        <v>150</v>
      </c>
      <c r="I157" s="890">
        <v>12</v>
      </c>
      <c r="J157" s="891" t="s">
        <v>133</v>
      </c>
      <c r="K157" s="891"/>
      <c r="L157" s="891" t="s">
        <v>132</v>
      </c>
      <c r="M157" s="882">
        <f t="shared" si="30"/>
        <v>138</v>
      </c>
      <c r="N157" s="892"/>
      <c r="O157" s="1858"/>
      <c r="P157" s="1881"/>
      <c r="Q157" s="892"/>
      <c r="R157" s="1858"/>
      <c r="S157" s="1881"/>
      <c r="T157" s="892"/>
      <c r="U157" s="1858"/>
      <c r="V157" s="1859"/>
      <c r="W157" s="893" t="s">
        <v>277</v>
      </c>
      <c r="X157" s="1845"/>
      <c r="Y157" s="1846"/>
      <c r="Z157" s="874"/>
      <c r="AA157" s="972"/>
      <c r="AB157" s="1292"/>
      <c r="AC157" s="64"/>
      <c r="AF157" s="626"/>
      <c r="AG157" s="497"/>
      <c r="AH157" s="497"/>
      <c r="AI157" s="678"/>
      <c r="AJ157" s="678"/>
      <c r="AK157" s="55" t="s">
        <v>386</v>
      </c>
      <c r="AL157" s="38" t="b">
        <f t="shared" si="28"/>
        <v>0</v>
      </c>
      <c r="AM157" s="38" t="b">
        <f t="shared" si="29"/>
        <v>1</v>
      </c>
    </row>
    <row r="158" spans="1:39" s="55" customFormat="1" ht="17.25" customHeight="1">
      <c r="A158" s="1277" t="s">
        <v>357</v>
      </c>
      <c r="B158" s="1267" t="s">
        <v>346</v>
      </c>
      <c r="C158" s="1018"/>
      <c r="D158" s="1019">
        <v>8</v>
      </c>
      <c r="E158" s="1020"/>
      <c r="F158" s="1021"/>
      <c r="G158" s="1022">
        <v>3</v>
      </c>
      <c r="H158" s="1023">
        <f t="shared" si="26"/>
        <v>90</v>
      </c>
      <c r="I158" s="1024">
        <v>4</v>
      </c>
      <c r="J158" s="1020"/>
      <c r="K158" s="1020"/>
      <c r="L158" s="1020" t="s">
        <v>132</v>
      </c>
      <c r="M158" s="1025">
        <f t="shared" si="30"/>
        <v>86</v>
      </c>
      <c r="N158" s="1026"/>
      <c r="O158" s="1890"/>
      <c r="P158" s="1891"/>
      <c r="Q158" s="1027"/>
      <c r="R158" s="1717"/>
      <c r="S158" s="1860"/>
      <c r="T158" s="1027"/>
      <c r="U158" s="1717"/>
      <c r="V158" s="1847"/>
      <c r="W158" s="1028"/>
      <c r="X158" s="1845" t="s">
        <v>132</v>
      </c>
      <c r="Y158" s="1846"/>
      <c r="Z158" s="1028"/>
      <c r="AA158" s="1029"/>
      <c r="AB158" s="1293"/>
      <c r="AC158" s="64"/>
      <c r="AF158" s="626"/>
      <c r="AG158" s="497"/>
      <c r="AH158" s="497"/>
      <c r="AI158" s="678"/>
      <c r="AJ158" s="678"/>
      <c r="AK158" s="55" t="s">
        <v>386</v>
      </c>
      <c r="AL158" s="38" t="b">
        <f t="shared" si="28"/>
        <v>1</v>
      </c>
      <c r="AM158" s="38" t="b">
        <f t="shared" si="29"/>
        <v>0</v>
      </c>
    </row>
    <row r="159" spans="1:39" s="55" customFormat="1" ht="17.25" customHeight="1">
      <c r="A159" s="1278" t="s">
        <v>370</v>
      </c>
      <c r="B159" s="1268" t="s">
        <v>371</v>
      </c>
      <c r="C159" s="1018"/>
      <c r="D159" s="1018" t="s">
        <v>249</v>
      </c>
      <c r="E159" s="1018"/>
      <c r="F159" s="1030"/>
      <c r="G159" s="1031">
        <v>3</v>
      </c>
      <c r="H159" s="1032">
        <f t="shared" si="26"/>
        <v>90</v>
      </c>
      <c r="I159" s="978">
        <v>8</v>
      </c>
      <c r="J159" s="1033" t="s">
        <v>131</v>
      </c>
      <c r="K159" s="944" t="s">
        <v>232</v>
      </c>
      <c r="L159" s="944"/>
      <c r="M159" s="979">
        <f aca="true" t="shared" si="31" ref="M159:M164">H159-I159</f>
        <v>82</v>
      </c>
      <c r="N159" s="1027"/>
      <c r="O159" s="1717"/>
      <c r="P159" s="1718"/>
      <c r="Q159" s="1027"/>
      <c r="R159" s="1717"/>
      <c r="S159" s="1718"/>
      <c r="T159" s="1027"/>
      <c r="U159" s="1717"/>
      <c r="V159" s="1718"/>
      <c r="W159" s="1028"/>
      <c r="X159" s="1845"/>
      <c r="Y159" s="1882"/>
      <c r="Z159" s="1028"/>
      <c r="AA159" s="1029" t="s">
        <v>133</v>
      </c>
      <c r="AB159" s="1293"/>
      <c r="AC159" s="64"/>
      <c r="AF159" s="626"/>
      <c r="AG159" s="497"/>
      <c r="AH159" s="497"/>
      <c r="AI159" s="678"/>
      <c r="AJ159" s="678"/>
      <c r="AL159" s="38" t="b">
        <f t="shared" si="28"/>
        <v>1</v>
      </c>
      <c r="AM159" s="38" t="b">
        <f t="shared" si="29"/>
        <v>1</v>
      </c>
    </row>
    <row r="160" spans="1:39" s="55" customFormat="1" ht="17.25" customHeight="1">
      <c r="A160" s="1278" t="s">
        <v>372</v>
      </c>
      <c r="B160" s="929" t="s">
        <v>373</v>
      </c>
      <c r="C160" s="1018"/>
      <c r="D160" s="1018" t="s">
        <v>249</v>
      </c>
      <c r="E160" s="1018"/>
      <c r="F160" s="1030"/>
      <c r="G160" s="947">
        <v>3</v>
      </c>
      <c r="H160" s="1035">
        <f t="shared" si="26"/>
        <v>90</v>
      </c>
      <c r="I160" s="978">
        <v>8</v>
      </c>
      <c r="J160" s="1033" t="s">
        <v>132</v>
      </c>
      <c r="K160" s="944" t="s">
        <v>132</v>
      </c>
      <c r="L160" s="944"/>
      <c r="M160" s="979">
        <f t="shared" si="31"/>
        <v>82</v>
      </c>
      <c r="N160" s="1027"/>
      <c r="O160" s="1717"/>
      <c r="P160" s="1718"/>
      <c r="Q160" s="1027"/>
      <c r="R160" s="1717"/>
      <c r="S160" s="1718"/>
      <c r="T160" s="1027"/>
      <c r="U160" s="1717"/>
      <c r="V160" s="1718"/>
      <c r="W160" s="1028"/>
      <c r="X160" s="1845"/>
      <c r="Y160" s="1882"/>
      <c r="Z160" s="1028"/>
      <c r="AA160" s="1029" t="s">
        <v>133</v>
      </c>
      <c r="AB160" s="1293"/>
      <c r="AC160" s="64"/>
      <c r="AF160" s="626"/>
      <c r="AG160" s="497"/>
      <c r="AH160" s="497"/>
      <c r="AI160" s="678"/>
      <c r="AJ160" s="678"/>
      <c r="AL160" s="38" t="b">
        <f t="shared" si="28"/>
        <v>1</v>
      </c>
      <c r="AM160" s="38" t="b">
        <f t="shared" si="29"/>
        <v>1</v>
      </c>
    </row>
    <row r="161" spans="1:39" s="55" customFormat="1" ht="17.25" customHeight="1">
      <c r="A161" s="1278" t="s">
        <v>374</v>
      </c>
      <c r="B161" s="1269" t="s">
        <v>375</v>
      </c>
      <c r="C161" s="1018"/>
      <c r="D161" s="1018">
        <v>8</v>
      </c>
      <c r="E161" s="1018"/>
      <c r="F161" s="1030"/>
      <c r="G161" s="888">
        <v>3</v>
      </c>
      <c r="H161" s="1036">
        <f t="shared" si="26"/>
        <v>90</v>
      </c>
      <c r="I161" s="1037">
        <v>4</v>
      </c>
      <c r="J161" s="1038" t="s">
        <v>132</v>
      </c>
      <c r="K161" s="886"/>
      <c r="L161" s="886"/>
      <c r="M161" s="1039">
        <f t="shared" si="31"/>
        <v>86</v>
      </c>
      <c r="N161" s="1027"/>
      <c r="O161" s="1717"/>
      <c r="P161" s="1718"/>
      <c r="Q161" s="1027"/>
      <c r="R161" s="1717"/>
      <c r="S161" s="1718"/>
      <c r="T161" s="1027"/>
      <c r="U161" s="1717"/>
      <c r="V161" s="1718"/>
      <c r="W161" s="1028"/>
      <c r="X161" s="1845" t="s">
        <v>132</v>
      </c>
      <c r="Y161" s="1882"/>
      <c r="Z161" s="1028"/>
      <c r="AA161" s="1029"/>
      <c r="AB161" s="1293"/>
      <c r="AC161" s="64"/>
      <c r="AF161" s="626"/>
      <c r="AG161" s="497"/>
      <c r="AH161" s="497"/>
      <c r="AI161" s="678"/>
      <c r="AJ161" s="678"/>
      <c r="AK161" s="55" t="s">
        <v>385</v>
      </c>
      <c r="AL161" s="38" t="b">
        <f t="shared" si="28"/>
        <v>1</v>
      </c>
      <c r="AM161" s="38" t="b">
        <f t="shared" si="29"/>
        <v>0</v>
      </c>
    </row>
    <row r="162" spans="1:39" s="55" customFormat="1" ht="33" customHeight="1">
      <c r="A162" s="1278" t="s">
        <v>376</v>
      </c>
      <c r="B162" s="1268" t="s">
        <v>377</v>
      </c>
      <c r="C162" s="1018"/>
      <c r="D162" s="1018">
        <v>8</v>
      </c>
      <c r="E162" s="1040"/>
      <c r="F162" s="1041"/>
      <c r="G162" s="1042">
        <v>3</v>
      </c>
      <c r="H162" s="1043">
        <f t="shared" si="26"/>
        <v>90</v>
      </c>
      <c r="I162" s="1044">
        <v>8</v>
      </c>
      <c r="J162" s="1045" t="s">
        <v>131</v>
      </c>
      <c r="K162" s="1045"/>
      <c r="L162" s="1045" t="s">
        <v>232</v>
      </c>
      <c r="M162" s="1046">
        <f t="shared" si="31"/>
        <v>82</v>
      </c>
      <c r="N162" s="1027"/>
      <c r="O162" s="1717"/>
      <c r="P162" s="1718"/>
      <c r="Q162" s="1027"/>
      <c r="R162" s="1717"/>
      <c r="S162" s="1718"/>
      <c r="T162" s="1027"/>
      <c r="U162" s="1717"/>
      <c r="V162" s="1718"/>
      <c r="W162" s="1028"/>
      <c r="X162" s="1845" t="s">
        <v>133</v>
      </c>
      <c r="Y162" s="1882"/>
      <c r="Z162" s="1028"/>
      <c r="AA162" s="1029"/>
      <c r="AB162" s="1293"/>
      <c r="AC162" s="64"/>
      <c r="AF162" s="626"/>
      <c r="AG162" s="497"/>
      <c r="AH162" s="497"/>
      <c r="AI162" s="678"/>
      <c r="AJ162" s="678"/>
      <c r="AK162" s="55" t="s">
        <v>386</v>
      </c>
      <c r="AL162" s="38" t="b">
        <f t="shared" si="28"/>
        <v>1</v>
      </c>
      <c r="AM162" s="38" t="b">
        <f t="shared" si="29"/>
        <v>0</v>
      </c>
    </row>
    <row r="163" spans="1:39" s="55" customFormat="1" ht="34.5" customHeight="1" thickBot="1">
      <c r="A163" s="1278" t="s">
        <v>378</v>
      </c>
      <c r="B163" s="1270" t="s">
        <v>379</v>
      </c>
      <c r="C163" s="1018"/>
      <c r="D163" s="1018">
        <v>8</v>
      </c>
      <c r="E163" s="1018"/>
      <c r="F163" s="1030"/>
      <c r="G163" s="1047">
        <v>3</v>
      </c>
      <c r="H163" s="1048">
        <f t="shared" si="26"/>
        <v>90</v>
      </c>
      <c r="I163" s="1049">
        <v>8</v>
      </c>
      <c r="J163" s="1050" t="s">
        <v>131</v>
      </c>
      <c r="K163" s="1051"/>
      <c r="L163" s="1051" t="s">
        <v>224</v>
      </c>
      <c r="M163" s="1052">
        <f t="shared" si="31"/>
        <v>82</v>
      </c>
      <c r="N163" s="1027"/>
      <c r="O163" s="1719"/>
      <c r="P163" s="1720"/>
      <c r="Q163" s="1027"/>
      <c r="R163" s="1719"/>
      <c r="S163" s="1720"/>
      <c r="T163" s="1027"/>
      <c r="U163" s="1719"/>
      <c r="V163" s="1720"/>
      <c r="W163" s="1028"/>
      <c r="X163" s="1845" t="s">
        <v>233</v>
      </c>
      <c r="Y163" s="1882"/>
      <c r="Z163" s="1028"/>
      <c r="AA163" s="1029"/>
      <c r="AB163" s="1293"/>
      <c r="AC163" s="64"/>
      <c r="AF163" s="626"/>
      <c r="AG163" s="497"/>
      <c r="AH163" s="497"/>
      <c r="AI163" s="678"/>
      <c r="AJ163" s="678"/>
      <c r="AK163" s="55" t="s">
        <v>386</v>
      </c>
      <c r="AL163" s="38" t="b">
        <f t="shared" si="28"/>
        <v>1</v>
      </c>
      <c r="AM163" s="38" t="b">
        <f t="shared" si="29"/>
        <v>0</v>
      </c>
    </row>
    <row r="164" spans="1:36" s="55" customFormat="1" ht="17.25" customHeight="1" thickBot="1">
      <c r="A164" s="2009" t="s">
        <v>457</v>
      </c>
      <c r="B164" s="1699"/>
      <c r="C164" s="1699"/>
      <c r="D164" s="1699"/>
      <c r="E164" s="1699"/>
      <c r="F164" s="1804"/>
      <c r="G164" s="604">
        <f>SUM(G139,G140,G141,G142,G143,G144,G151,G155:G157,G158:G163,G147)</f>
        <v>90.5</v>
      </c>
      <c r="H164" s="605">
        <f>G164*30</f>
        <v>2715</v>
      </c>
      <c r="I164" s="659">
        <f>SUM(I139,I140,I141,I142,I143,I144,I151,I155:I157,I158:I163,I147)</f>
        <v>222</v>
      </c>
      <c r="J164" s="151">
        <v>136</v>
      </c>
      <c r="K164" s="151">
        <v>34</v>
      </c>
      <c r="L164" s="151">
        <v>52</v>
      </c>
      <c r="M164" s="568">
        <f t="shared" si="31"/>
        <v>2493</v>
      </c>
      <c r="N164" s="602"/>
      <c r="O164" s="1892"/>
      <c r="P164" s="1893"/>
      <c r="Q164" s="602"/>
      <c r="R164" s="1857" t="s">
        <v>281</v>
      </c>
      <c r="S164" s="1894"/>
      <c r="T164" s="515" t="s">
        <v>281</v>
      </c>
      <c r="U164" s="1857" t="s">
        <v>364</v>
      </c>
      <c r="V164" s="1767"/>
      <c r="W164" s="598" t="s">
        <v>381</v>
      </c>
      <c r="X164" s="1843" t="s">
        <v>382</v>
      </c>
      <c r="Y164" s="1844"/>
      <c r="Z164" s="516" t="s">
        <v>313</v>
      </c>
      <c r="AA164" s="152" t="s">
        <v>296</v>
      </c>
      <c r="AB164" s="601"/>
      <c r="AC164" s="64"/>
      <c r="AF164" s="626"/>
      <c r="AG164" s="497"/>
      <c r="AH164" s="497"/>
      <c r="AI164" s="678"/>
      <c r="AJ164" s="678"/>
    </row>
    <row r="165" spans="1:36" s="55" customFormat="1" ht="17.25" customHeight="1" thickBot="1">
      <c r="A165" s="613"/>
      <c r="B165" s="614"/>
      <c r="C165" s="615"/>
      <c r="D165" s="615"/>
      <c r="E165" s="615"/>
      <c r="F165" s="615"/>
      <c r="G165" s="616"/>
      <c r="H165" s="606"/>
      <c r="I165" s="606"/>
      <c r="J165" s="606"/>
      <c r="K165" s="617"/>
      <c r="L165" s="606"/>
      <c r="M165" s="606"/>
      <c r="N165" s="518"/>
      <c r="O165" s="1892"/>
      <c r="P165" s="1892"/>
      <c r="Q165" s="518"/>
      <c r="R165" s="1892"/>
      <c r="S165" s="1892"/>
      <c r="T165" s="518"/>
      <c r="U165" s="1892"/>
      <c r="V165" s="1892"/>
      <c r="W165" s="519"/>
      <c r="X165" s="2039"/>
      <c r="Y165" s="2039"/>
      <c r="Z165" s="519"/>
      <c r="AA165" s="519"/>
      <c r="AB165" s="520"/>
      <c r="AC165" s="64"/>
      <c r="AE165" s="255"/>
      <c r="AF165" s="497"/>
      <c r="AG165" s="497"/>
      <c r="AH165" s="497"/>
      <c r="AI165" s="678"/>
      <c r="AJ165" s="678"/>
    </row>
    <row r="166" spans="1:36" s="55" customFormat="1" ht="17.25" customHeight="1" thickBot="1">
      <c r="A166" s="2011" t="s">
        <v>511</v>
      </c>
      <c r="B166" s="2012"/>
      <c r="C166" s="2012"/>
      <c r="D166" s="2012"/>
      <c r="E166" s="2012"/>
      <c r="F166" s="2012"/>
      <c r="G166" s="1415">
        <f>G53+G72+G76+G114</f>
        <v>240</v>
      </c>
      <c r="H166" s="1416">
        <f aca="true" t="shared" si="32" ref="H166:M166">H53+H72+H76+H114</f>
        <v>7200</v>
      </c>
      <c r="I166" s="1417">
        <f t="shared" si="32"/>
        <v>492</v>
      </c>
      <c r="J166" s="1417">
        <f t="shared" si="32"/>
        <v>338</v>
      </c>
      <c r="K166" s="1417">
        <f t="shared" si="32"/>
        <v>42</v>
      </c>
      <c r="L166" s="1417">
        <f t="shared" si="32"/>
        <v>112</v>
      </c>
      <c r="M166" s="1418">
        <f t="shared" si="32"/>
        <v>6708</v>
      </c>
      <c r="N166" s="1486"/>
      <c r="O166" s="2013"/>
      <c r="P166" s="2014"/>
      <c r="Q166" s="1401"/>
      <c r="R166" s="2013"/>
      <c r="S166" s="2015"/>
      <c r="T166" s="1486"/>
      <c r="U166" s="2013"/>
      <c r="V166" s="2014"/>
      <c r="W166" s="1402"/>
      <c r="X166" s="2016"/>
      <c r="Y166" s="2017"/>
      <c r="Z166" s="1402"/>
      <c r="AA166" s="288"/>
      <c r="AB166" s="1403"/>
      <c r="AC166" s="64"/>
      <c r="AE166" s="255"/>
      <c r="AF166" s="497"/>
      <c r="AG166" s="497"/>
      <c r="AH166" s="497"/>
      <c r="AI166" s="678"/>
      <c r="AJ166" s="678"/>
    </row>
    <row r="167" spans="1:36" s="55" customFormat="1" ht="17.25" customHeight="1">
      <c r="A167" s="1848" t="s">
        <v>32</v>
      </c>
      <c r="B167" s="1849"/>
      <c r="C167" s="1849"/>
      <c r="D167" s="1849"/>
      <c r="E167" s="1849"/>
      <c r="F167" s="1849"/>
      <c r="G167" s="1849"/>
      <c r="H167" s="1849"/>
      <c r="I167" s="1849"/>
      <c r="J167" s="1849"/>
      <c r="K167" s="1849"/>
      <c r="L167" s="1849"/>
      <c r="M167" s="1850"/>
      <c r="N167" s="1404" t="s">
        <v>289</v>
      </c>
      <c r="O167" s="1851" t="s">
        <v>288</v>
      </c>
      <c r="P167" s="1852"/>
      <c r="Q167" s="1405" t="s">
        <v>293</v>
      </c>
      <c r="R167" s="1851" t="s">
        <v>296</v>
      </c>
      <c r="S167" s="1853"/>
      <c r="T167" s="1406" t="s">
        <v>297</v>
      </c>
      <c r="U167" s="1854" t="s">
        <v>286</v>
      </c>
      <c r="V167" s="1855"/>
      <c r="W167" s="1407" t="s">
        <v>311</v>
      </c>
      <c r="X167" s="1854" t="s">
        <v>296</v>
      </c>
      <c r="Y167" s="1856"/>
      <c r="Z167" s="1407" t="s">
        <v>505</v>
      </c>
      <c r="AA167" s="292" t="s">
        <v>293</v>
      </c>
      <c r="AB167" s="1408"/>
      <c r="AC167" s="64"/>
      <c r="AE167" s="255"/>
      <c r="AF167" s="497"/>
      <c r="AG167" s="497"/>
      <c r="AH167" s="497"/>
      <c r="AI167" s="678"/>
      <c r="AJ167" s="678"/>
    </row>
    <row r="168" spans="1:36" s="55" customFormat="1" ht="17.25" customHeight="1">
      <c r="A168" s="1827" t="s">
        <v>33</v>
      </c>
      <c r="B168" s="1828"/>
      <c r="C168" s="1828"/>
      <c r="D168" s="1828"/>
      <c r="E168" s="1828"/>
      <c r="F168" s="1828"/>
      <c r="G168" s="1828"/>
      <c r="H168" s="1828"/>
      <c r="I168" s="1828"/>
      <c r="J168" s="1828"/>
      <c r="K168" s="1828"/>
      <c r="L168" s="1828"/>
      <c r="M168" s="1829"/>
      <c r="N168" s="1409">
        <v>1</v>
      </c>
      <c r="O168" s="1841">
        <v>4</v>
      </c>
      <c r="P168" s="1842"/>
      <c r="Q168" s="1201">
        <v>3</v>
      </c>
      <c r="R168" s="1841">
        <v>5</v>
      </c>
      <c r="S168" s="1842"/>
      <c r="T168" s="1487">
        <v>4</v>
      </c>
      <c r="U168" s="1832">
        <v>4</v>
      </c>
      <c r="V168" s="1833"/>
      <c r="W168" s="1410">
        <v>3</v>
      </c>
      <c r="X168" s="1832">
        <v>3</v>
      </c>
      <c r="Y168" s="1833"/>
      <c r="Z168" s="1410">
        <v>3</v>
      </c>
      <c r="AA168" s="296">
        <v>1</v>
      </c>
      <c r="AB168" s="1411"/>
      <c r="AC168" s="64"/>
      <c r="AE168" s="255"/>
      <c r="AF168" s="497"/>
      <c r="AG168" s="497"/>
      <c r="AH168" s="497"/>
      <c r="AI168" s="678"/>
      <c r="AJ168" s="678"/>
    </row>
    <row r="169" spans="1:36" s="55" customFormat="1" ht="17.25" customHeight="1">
      <c r="A169" s="2018" t="s">
        <v>34</v>
      </c>
      <c r="B169" s="2019"/>
      <c r="C169" s="2019"/>
      <c r="D169" s="2019"/>
      <c r="E169" s="2019"/>
      <c r="F169" s="2019"/>
      <c r="G169" s="2019"/>
      <c r="H169" s="2019"/>
      <c r="I169" s="2019"/>
      <c r="J169" s="2019"/>
      <c r="K169" s="2019"/>
      <c r="L169" s="2019"/>
      <c r="M169" s="2020"/>
      <c r="N169" s="1409">
        <v>3</v>
      </c>
      <c r="O169" s="1841">
        <v>0</v>
      </c>
      <c r="P169" s="1842"/>
      <c r="Q169" s="1201">
        <v>3</v>
      </c>
      <c r="R169" s="1841">
        <v>1</v>
      </c>
      <c r="S169" s="1842"/>
      <c r="T169" s="1487">
        <v>4</v>
      </c>
      <c r="U169" s="1832">
        <v>0</v>
      </c>
      <c r="V169" s="1833"/>
      <c r="W169" s="1410">
        <v>2</v>
      </c>
      <c r="X169" s="1832">
        <v>1</v>
      </c>
      <c r="Y169" s="1833"/>
      <c r="Z169" s="1410">
        <v>3</v>
      </c>
      <c r="AA169" s="197">
        <v>2</v>
      </c>
      <c r="AB169" s="1412"/>
      <c r="AC169" s="64"/>
      <c r="AE169" s="255"/>
      <c r="AF169" s="497"/>
      <c r="AG169" s="497"/>
      <c r="AH169" s="497"/>
      <c r="AI169" s="678"/>
      <c r="AJ169" s="678"/>
    </row>
    <row r="170" spans="1:36" s="55" customFormat="1" ht="17.25" customHeight="1">
      <c r="A170" s="2018" t="s">
        <v>35</v>
      </c>
      <c r="B170" s="2019"/>
      <c r="C170" s="2019"/>
      <c r="D170" s="2019"/>
      <c r="E170" s="2019"/>
      <c r="F170" s="2019"/>
      <c r="G170" s="2019"/>
      <c r="H170" s="2019"/>
      <c r="I170" s="2019"/>
      <c r="J170" s="2019"/>
      <c r="K170" s="2019"/>
      <c r="L170" s="2019"/>
      <c r="M170" s="2020"/>
      <c r="N170" s="1413"/>
      <c r="O170" s="2023"/>
      <c r="P170" s="2024"/>
      <c r="Q170" s="563"/>
      <c r="R170" s="1906"/>
      <c r="S170" s="1907"/>
      <c r="T170" s="1070"/>
      <c r="U170" s="1906">
        <v>1</v>
      </c>
      <c r="V170" s="1907"/>
      <c r="W170" s="563">
        <v>1</v>
      </c>
      <c r="X170" s="1906"/>
      <c r="Y170" s="1907"/>
      <c r="Z170" s="563"/>
      <c r="AA170" s="197">
        <v>1</v>
      </c>
      <c r="AB170" s="1412"/>
      <c r="AC170" s="64"/>
      <c r="AE170" s="255"/>
      <c r="AF170" s="497"/>
      <c r="AG170" s="497"/>
      <c r="AH170" s="497"/>
      <c r="AI170" s="678"/>
      <c r="AJ170" s="678"/>
    </row>
    <row r="171" spans="1:36" s="55" customFormat="1" ht="17.25" customHeight="1" thickBot="1">
      <c r="A171" s="2025" t="s">
        <v>59</v>
      </c>
      <c r="B171" s="2026"/>
      <c r="C171" s="2026"/>
      <c r="D171" s="2026"/>
      <c r="E171" s="2026"/>
      <c r="F171" s="2026"/>
      <c r="G171" s="2026"/>
      <c r="H171" s="2026"/>
      <c r="I171" s="2026"/>
      <c r="J171" s="2026"/>
      <c r="K171" s="2026"/>
      <c r="L171" s="2026"/>
      <c r="M171" s="2027"/>
      <c r="N171" s="1419"/>
      <c r="O171" s="2028"/>
      <c r="P171" s="2029"/>
      <c r="Q171" s="564"/>
      <c r="R171" s="1988"/>
      <c r="S171" s="1989"/>
      <c r="T171" s="803"/>
      <c r="U171" s="1988"/>
      <c r="V171" s="1989"/>
      <c r="W171" s="564"/>
      <c r="X171" s="1988"/>
      <c r="Y171" s="1989"/>
      <c r="Z171" s="1420"/>
      <c r="AA171" s="504"/>
      <c r="AB171" s="544"/>
      <c r="AC171" s="64"/>
      <c r="AE171" s="255"/>
      <c r="AF171" s="497"/>
      <c r="AG171" s="497"/>
      <c r="AH171" s="497"/>
      <c r="AI171" s="678"/>
      <c r="AJ171" s="678"/>
    </row>
    <row r="172" spans="1:36" s="55" customFormat="1" ht="17.25" customHeight="1" thickBot="1">
      <c r="A172" s="2036" t="s">
        <v>63</v>
      </c>
      <c r="B172" s="2037"/>
      <c r="C172" s="2037"/>
      <c r="D172" s="2037"/>
      <c r="E172" s="2037"/>
      <c r="F172" s="2037"/>
      <c r="G172" s="2037"/>
      <c r="H172" s="2037"/>
      <c r="I172" s="2037"/>
      <c r="J172" s="2037"/>
      <c r="K172" s="2037"/>
      <c r="L172" s="2037"/>
      <c r="M172" s="2038"/>
      <c r="N172" s="2021" t="s">
        <v>137</v>
      </c>
      <c r="O172" s="2022"/>
      <c r="P172" s="1781"/>
      <c r="Q172" s="2021" t="s">
        <v>294</v>
      </c>
      <c r="R172" s="2022"/>
      <c r="S172" s="1781"/>
      <c r="T172" s="2021" t="s">
        <v>295</v>
      </c>
      <c r="U172" s="2022"/>
      <c r="V172" s="1781"/>
      <c r="W172" s="2021" t="s">
        <v>93</v>
      </c>
      <c r="X172" s="2022"/>
      <c r="Y172" s="1781"/>
      <c r="Z172" s="2021" t="s">
        <v>93</v>
      </c>
      <c r="AA172" s="2022"/>
      <c r="AB172" s="1781"/>
      <c r="AC172" s="64"/>
      <c r="AE172" s="255"/>
      <c r="AF172" s="497"/>
      <c r="AG172" s="497"/>
      <c r="AH172" s="497"/>
      <c r="AI172" s="678"/>
      <c r="AJ172" s="678"/>
    </row>
    <row r="173" spans="1:36" s="55" customFormat="1" ht="17.25" customHeight="1" thickBot="1">
      <c r="A173" s="1502"/>
      <c r="B173" s="1414"/>
      <c r="C173" s="1414"/>
      <c r="D173" s="1414"/>
      <c r="E173" s="1414"/>
      <c r="F173" s="1414"/>
      <c r="G173" s="1414"/>
      <c r="H173" s="1414"/>
      <c r="I173" s="1414"/>
      <c r="J173" s="1414"/>
      <c r="K173" s="1414"/>
      <c r="L173" s="1414"/>
      <c r="M173" s="1414"/>
      <c r="N173" s="2030">
        <f>G28+G29+G31+G32+G35+G36+G44+G45</f>
        <v>40</v>
      </c>
      <c r="O173" s="2031"/>
      <c r="P173" s="2032"/>
      <c r="Q173" s="2030">
        <f>G12+G13+G14+G16+G26+G33+G38+G41+G46+G66+G67+G70</f>
        <v>43.5</v>
      </c>
      <c r="R173" s="2031"/>
      <c r="S173" s="2032"/>
      <c r="T173" s="2030">
        <f>G15+G17+G18+G19+G22+G39+G59+G61+G64+G68+G69+G74+G75</f>
        <v>49</v>
      </c>
      <c r="U173" s="2031"/>
      <c r="V173" s="2032"/>
      <c r="W173" s="2021">
        <v>54</v>
      </c>
      <c r="X173" s="2022"/>
      <c r="Y173" s="1781"/>
      <c r="Z173" s="2021">
        <v>53.5</v>
      </c>
      <c r="AA173" s="2022"/>
      <c r="AB173" s="1781"/>
      <c r="AC173" s="64"/>
      <c r="AE173" s="255"/>
      <c r="AF173" s="497"/>
      <c r="AG173" s="497"/>
      <c r="AH173" s="497"/>
      <c r="AI173" s="678"/>
      <c r="AJ173" s="678"/>
    </row>
    <row r="174" spans="1:36" s="55" customFormat="1" ht="17.25" customHeight="1">
      <c r="A174" s="1502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2033">
        <v>240</v>
      </c>
      <c r="O174" s="2034"/>
      <c r="P174" s="2034"/>
      <c r="Q174" s="2034"/>
      <c r="R174" s="2034"/>
      <c r="S174" s="2034"/>
      <c r="T174" s="2034"/>
      <c r="U174" s="2034"/>
      <c r="V174" s="2034"/>
      <c r="W174" s="2034"/>
      <c r="X174" s="2034"/>
      <c r="Y174" s="2034"/>
      <c r="Z174" s="2034"/>
      <c r="AA174" s="2034"/>
      <c r="AB174" s="2035"/>
      <c r="AC174" s="64"/>
      <c r="AE174" s="255"/>
      <c r="AF174" s="497"/>
      <c r="AG174" s="497"/>
      <c r="AH174" s="497"/>
      <c r="AI174" s="678"/>
      <c r="AJ174" s="678"/>
    </row>
    <row r="175" spans="1:36" s="55" customFormat="1" ht="17.25" customHeight="1" thickBot="1">
      <c r="A175" s="1057"/>
      <c r="B175" s="1399"/>
      <c r="C175" s="1400"/>
      <c r="D175" s="1400"/>
      <c r="E175" s="1400"/>
      <c r="F175" s="1400"/>
      <c r="G175" s="170"/>
      <c r="H175" s="171"/>
      <c r="I175" s="171"/>
      <c r="J175" s="171"/>
      <c r="K175" s="67"/>
      <c r="L175" s="171"/>
      <c r="M175" s="171"/>
      <c r="N175" s="66"/>
      <c r="O175" s="2043"/>
      <c r="P175" s="2043"/>
      <c r="Q175" s="66"/>
      <c r="R175" s="2043"/>
      <c r="S175" s="2043"/>
      <c r="T175" s="66"/>
      <c r="U175" s="2043"/>
      <c r="V175" s="2043"/>
      <c r="W175" s="63"/>
      <c r="X175" s="2044"/>
      <c r="Y175" s="2044"/>
      <c r="Z175" s="63"/>
      <c r="AA175" s="63"/>
      <c r="AB175" s="255"/>
      <c r="AC175" s="64"/>
      <c r="AE175" s="255"/>
      <c r="AF175" s="497"/>
      <c r="AG175" s="497"/>
      <c r="AH175" s="497"/>
      <c r="AI175" s="678"/>
      <c r="AJ175" s="678"/>
    </row>
    <row r="176" spans="1:36" s="55" customFormat="1" ht="32.25" customHeight="1" thickBot="1">
      <c r="A176" s="2011" t="s">
        <v>509</v>
      </c>
      <c r="B176" s="2012"/>
      <c r="C176" s="2012"/>
      <c r="D176" s="2012"/>
      <c r="E176" s="2012"/>
      <c r="F176" s="2012"/>
      <c r="G176" s="1415">
        <f>G53+G72+G81+G137</f>
        <v>240</v>
      </c>
      <c r="H176" s="1416">
        <f aca="true" t="shared" si="33" ref="H176:M176">H53+H72+H81+H137</f>
        <v>7200</v>
      </c>
      <c r="I176" s="1417">
        <f t="shared" si="33"/>
        <v>482</v>
      </c>
      <c r="J176" s="1417">
        <f t="shared" si="33"/>
        <v>322</v>
      </c>
      <c r="K176" s="1417">
        <f t="shared" si="33"/>
        <v>34</v>
      </c>
      <c r="L176" s="1417">
        <f t="shared" si="33"/>
        <v>126</v>
      </c>
      <c r="M176" s="1418">
        <f t="shared" si="33"/>
        <v>6718</v>
      </c>
      <c r="N176" s="1486"/>
      <c r="O176" s="2013"/>
      <c r="P176" s="2014"/>
      <c r="Q176" s="1401"/>
      <c r="R176" s="2013"/>
      <c r="S176" s="2015"/>
      <c r="T176" s="1486"/>
      <c r="U176" s="2013"/>
      <c r="V176" s="2014"/>
      <c r="W176" s="1402"/>
      <c r="X176" s="2016"/>
      <c r="Y176" s="2017"/>
      <c r="Z176" s="1402"/>
      <c r="AA176" s="288"/>
      <c r="AB176" s="1403"/>
      <c r="AC176" s="64"/>
      <c r="AE176" s="255"/>
      <c r="AF176" s="497"/>
      <c r="AG176" s="497"/>
      <c r="AH176" s="497"/>
      <c r="AI176" s="678"/>
      <c r="AJ176" s="678"/>
    </row>
    <row r="177" spans="1:36" s="55" customFormat="1" ht="17.25" customHeight="1">
      <c r="A177" s="1848" t="s">
        <v>32</v>
      </c>
      <c r="B177" s="1849"/>
      <c r="C177" s="1849"/>
      <c r="D177" s="1849"/>
      <c r="E177" s="1849"/>
      <c r="F177" s="1849"/>
      <c r="G177" s="1849"/>
      <c r="H177" s="1849"/>
      <c r="I177" s="1849"/>
      <c r="J177" s="1849"/>
      <c r="K177" s="1849"/>
      <c r="L177" s="1849"/>
      <c r="M177" s="1850"/>
      <c r="N177" s="1404" t="s">
        <v>289</v>
      </c>
      <c r="O177" s="1851" t="s">
        <v>288</v>
      </c>
      <c r="P177" s="1852"/>
      <c r="Q177" s="1405" t="s">
        <v>293</v>
      </c>
      <c r="R177" s="1851" t="s">
        <v>296</v>
      </c>
      <c r="S177" s="1853"/>
      <c r="T177" s="1406" t="s">
        <v>297</v>
      </c>
      <c r="U177" s="1854" t="s">
        <v>286</v>
      </c>
      <c r="V177" s="1855"/>
      <c r="W177" s="1407" t="s">
        <v>311</v>
      </c>
      <c r="X177" s="1854" t="s">
        <v>230</v>
      </c>
      <c r="Y177" s="1856"/>
      <c r="Z177" s="1407" t="s">
        <v>508</v>
      </c>
      <c r="AA177" s="292" t="s">
        <v>503</v>
      </c>
      <c r="AB177" s="1408"/>
      <c r="AC177" s="64"/>
      <c r="AE177" s="255"/>
      <c r="AF177" s="497"/>
      <c r="AG177" s="497"/>
      <c r="AH177" s="497"/>
      <c r="AI177" s="678"/>
      <c r="AJ177" s="678"/>
    </row>
    <row r="178" spans="1:36" s="55" customFormat="1" ht="17.25" customHeight="1">
      <c r="A178" s="1827" t="s">
        <v>33</v>
      </c>
      <c r="B178" s="1828"/>
      <c r="C178" s="1828"/>
      <c r="D178" s="1828"/>
      <c r="E178" s="1828"/>
      <c r="F178" s="1828"/>
      <c r="G178" s="1828"/>
      <c r="H178" s="1828"/>
      <c r="I178" s="1828"/>
      <c r="J178" s="1828"/>
      <c r="K178" s="1828"/>
      <c r="L178" s="1828"/>
      <c r="M178" s="1829"/>
      <c r="N178" s="1409">
        <v>1</v>
      </c>
      <c r="O178" s="1841">
        <v>4</v>
      </c>
      <c r="P178" s="1842"/>
      <c r="Q178" s="1201">
        <v>3</v>
      </c>
      <c r="R178" s="1841">
        <v>5</v>
      </c>
      <c r="S178" s="1842"/>
      <c r="T178" s="1487">
        <v>4</v>
      </c>
      <c r="U178" s="1832">
        <v>4</v>
      </c>
      <c r="V178" s="1833"/>
      <c r="W178" s="1410">
        <v>3</v>
      </c>
      <c r="X178" s="1832">
        <v>2</v>
      </c>
      <c r="Y178" s="1833"/>
      <c r="Z178" s="1410">
        <v>3</v>
      </c>
      <c r="AA178" s="296">
        <v>2</v>
      </c>
      <c r="AB178" s="1411"/>
      <c r="AC178" s="64"/>
      <c r="AE178" s="255"/>
      <c r="AF178" s="497"/>
      <c r="AG178" s="497"/>
      <c r="AH178" s="497"/>
      <c r="AI178" s="678"/>
      <c r="AJ178" s="678"/>
    </row>
    <row r="179" spans="1:36" s="55" customFormat="1" ht="17.25" customHeight="1">
      <c r="A179" s="2018" t="s">
        <v>34</v>
      </c>
      <c r="B179" s="2019"/>
      <c r="C179" s="2019"/>
      <c r="D179" s="2019"/>
      <c r="E179" s="2019"/>
      <c r="F179" s="2019"/>
      <c r="G179" s="2019"/>
      <c r="H179" s="2019"/>
      <c r="I179" s="2019"/>
      <c r="J179" s="2019"/>
      <c r="K179" s="2019"/>
      <c r="L179" s="2019"/>
      <c r="M179" s="2020"/>
      <c r="N179" s="1409">
        <v>3</v>
      </c>
      <c r="O179" s="1841">
        <v>0</v>
      </c>
      <c r="P179" s="1842"/>
      <c r="Q179" s="1201">
        <v>3</v>
      </c>
      <c r="R179" s="1841">
        <v>1</v>
      </c>
      <c r="S179" s="1842"/>
      <c r="T179" s="1487">
        <v>4</v>
      </c>
      <c r="U179" s="1832">
        <v>0</v>
      </c>
      <c r="V179" s="1833"/>
      <c r="W179" s="1410">
        <v>4</v>
      </c>
      <c r="X179" s="1832">
        <v>3</v>
      </c>
      <c r="Y179" s="1833"/>
      <c r="Z179" s="1410">
        <v>3</v>
      </c>
      <c r="AA179" s="296">
        <v>2</v>
      </c>
      <c r="AB179" s="1412"/>
      <c r="AC179" s="64"/>
      <c r="AE179" s="255"/>
      <c r="AF179" s="497"/>
      <c r="AG179" s="497"/>
      <c r="AH179" s="497"/>
      <c r="AI179" s="678"/>
      <c r="AJ179" s="678"/>
    </row>
    <row r="180" spans="1:36" s="55" customFormat="1" ht="17.25" customHeight="1">
      <c r="A180" s="2018" t="s">
        <v>35</v>
      </c>
      <c r="B180" s="2019"/>
      <c r="C180" s="2019"/>
      <c r="D180" s="2019"/>
      <c r="E180" s="2019"/>
      <c r="F180" s="2019"/>
      <c r="G180" s="2019"/>
      <c r="H180" s="2019"/>
      <c r="I180" s="2019"/>
      <c r="J180" s="2019"/>
      <c r="K180" s="2019"/>
      <c r="L180" s="2019"/>
      <c r="M180" s="2020"/>
      <c r="N180" s="1409"/>
      <c r="O180" s="1830"/>
      <c r="P180" s="1831"/>
      <c r="Q180" s="1410"/>
      <c r="R180" s="1832"/>
      <c r="S180" s="1833"/>
      <c r="T180" s="1488"/>
      <c r="U180" s="1832">
        <v>1</v>
      </c>
      <c r="V180" s="1833"/>
      <c r="W180" s="1410">
        <v>1</v>
      </c>
      <c r="X180" s="1832"/>
      <c r="Y180" s="1833"/>
      <c r="Z180" s="1410"/>
      <c r="AA180" s="296">
        <v>1</v>
      </c>
      <c r="AB180" s="1412"/>
      <c r="AC180" s="64"/>
      <c r="AE180" s="255"/>
      <c r="AF180" s="497"/>
      <c r="AG180" s="497"/>
      <c r="AH180" s="497"/>
      <c r="AI180" s="678"/>
      <c r="AJ180" s="678"/>
    </row>
    <row r="181" spans="1:36" s="55" customFormat="1" ht="17.25" customHeight="1" thickBot="1">
      <c r="A181" s="2025" t="s">
        <v>59</v>
      </c>
      <c r="B181" s="2026"/>
      <c r="C181" s="2026"/>
      <c r="D181" s="2026"/>
      <c r="E181" s="2026"/>
      <c r="F181" s="2026"/>
      <c r="G181" s="2026"/>
      <c r="H181" s="2026"/>
      <c r="I181" s="2026"/>
      <c r="J181" s="2026"/>
      <c r="K181" s="2026"/>
      <c r="L181" s="2026"/>
      <c r="M181" s="2027"/>
      <c r="N181" s="1419"/>
      <c r="O181" s="2028"/>
      <c r="P181" s="2029"/>
      <c r="Q181" s="564"/>
      <c r="R181" s="1988"/>
      <c r="S181" s="1989"/>
      <c r="T181" s="803"/>
      <c r="U181" s="1988"/>
      <c r="V181" s="1989"/>
      <c r="W181" s="564"/>
      <c r="X181" s="1988"/>
      <c r="Y181" s="1989"/>
      <c r="Z181" s="1420"/>
      <c r="AA181" s="504"/>
      <c r="AB181" s="544"/>
      <c r="AC181" s="64"/>
      <c r="AE181" s="255"/>
      <c r="AF181" s="497"/>
      <c r="AG181" s="497"/>
      <c r="AH181" s="497"/>
      <c r="AI181" s="678"/>
      <c r="AJ181" s="678"/>
    </row>
    <row r="182" spans="1:36" s="55" customFormat="1" ht="17.25" customHeight="1" thickBot="1">
      <c r="A182" s="2036" t="s">
        <v>63</v>
      </c>
      <c r="B182" s="2037"/>
      <c r="C182" s="2037"/>
      <c r="D182" s="2037"/>
      <c r="E182" s="2037"/>
      <c r="F182" s="2037"/>
      <c r="G182" s="2037"/>
      <c r="H182" s="2037"/>
      <c r="I182" s="2037"/>
      <c r="J182" s="2037"/>
      <c r="K182" s="2037"/>
      <c r="L182" s="2037"/>
      <c r="M182" s="2038"/>
      <c r="N182" s="2021" t="s">
        <v>137</v>
      </c>
      <c r="O182" s="2022"/>
      <c r="P182" s="1781"/>
      <c r="Q182" s="2021" t="s">
        <v>294</v>
      </c>
      <c r="R182" s="2022"/>
      <c r="S182" s="1781"/>
      <c r="T182" s="2021" t="s">
        <v>295</v>
      </c>
      <c r="U182" s="2022"/>
      <c r="V182" s="1781"/>
      <c r="W182" s="2021" t="s">
        <v>93</v>
      </c>
      <c r="X182" s="2022"/>
      <c r="Y182" s="1781"/>
      <c r="Z182" s="2021" t="s">
        <v>93</v>
      </c>
      <c r="AA182" s="2022"/>
      <c r="AB182" s="1781"/>
      <c r="AC182" s="64"/>
      <c r="AE182" s="255"/>
      <c r="AF182" s="497"/>
      <c r="AG182" s="497"/>
      <c r="AH182" s="497"/>
      <c r="AI182" s="678"/>
      <c r="AJ182" s="678"/>
    </row>
    <row r="183" spans="1:36" s="55" customFormat="1" ht="17.25" customHeight="1" thickBot="1">
      <c r="A183" s="1502"/>
      <c r="B183" s="1414"/>
      <c r="C183" s="1414"/>
      <c r="D183" s="1414"/>
      <c r="E183" s="1414"/>
      <c r="F183" s="1414"/>
      <c r="G183" s="1414"/>
      <c r="H183" s="1414"/>
      <c r="I183" s="1414"/>
      <c r="J183" s="1414"/>
      <c r="K183" s="1414"/>
      <c r="L183" s="1414"/>
      <c r="M183" s="1414"/>
      <c r="N183" s="2030">
        <f>G28+G29+G31+G32+G35+G36+G44+G45</f>
        <v>40</v>
      </c>
      <c r="O183" s="2031"/>
      <c r="P183" s="2032"/>
      <c r="Q183" s="2030">
        <f>G12+G13+G14+G16+G26+G33+G38+G41+G46+G66+G67+G70</f>
        <v>43.5</v>
      </c>
      <c r="R183" s="2031"/>
      <c r="S183" s="2032"/>
      <c r="T183" s="2030">
        <f>G15+G17+G18+G19+G22+G39+G59+G61+G64+G68+G69+G78+G79</f>
        <v>49</v>
      </c>
      <c r="U183" s="2031"/>
      <c r="V183" s="2032"/>
      <c r="W183" s="2040">
        <f>G20+G21+G23+G62+G63+G80+G118+G121+G123+G124+G130+G131+G133</f>
        <v>48</v>
      </c>
      <c r="X183" s="2041"/>
      <c r="Y183" s="2042"/>
      <c r="Z183" s="2040">
        <f>G42+G51+G71+G116+G119+G120+G125+G126+G128+G129+G134+G135+G136</f>
        <v>59.5</v>
      </c>
      <c r="AA183" s="2041"/>
      <c r="AB183" s="2042"/>
      <c r="AC183" s="64"/>
      <c r="AE183" s="255"/>
      <c r="AF183" s="497"/>
      <c r="AG183" s="497"/>
      <c r="AH183" s="497"/>
      <c r="AI183" s="678"/>
      <c r="AJ183" s="678"/>
    </row>
    <row r="184" spans="1:36" s="55" customFormat="1" ht="17.25" customHeight="1">
      <c r="A184" s="1502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2033">
        <f>N183+Q183+T183+W183+Z183</f>
        <v>240</v>
      </c>
      <c r="O184" s="2034"/>
      <c r="P184" s="2034"/>
      <c r="Q184" s="2034"/>
      <c r="R184" s="2034"/>
      <c r="S184" s="2034"/>
      <c r="T184" s="2034"/>
      <c r="U184" s="2034"/>
      <c r="V184" s="2034"/>
      <c r="W184" s="2034"/>
      <c r="X184" s="2034"/>
      <c r="Y184" s="2034"/>
      <c r="Z184" s="2034"/>
      <c r="AA184" s="2034"/>
      <c r="AB184" s="2035"/>
      <c r="AC184" s="64"/>
      <c r="AE184" s="255"/>
      <c r="AF184" s="497"/>
      <c r="AG184" s="497"/>
      <c r="AH184" s="497"/>
      <c r="AI184" s="678"/>
      <c r="AJ184" s="678"/>
    </row>
    <row r="185" spans="1:36" s="55" customFormat="1" ht="17.25" customHeight="1" thickBot="1">
      <c r="A185" s="1057"/>
      <c r="B185" s="1399"/>
      <c r="C185" s="1400"/>
      <c r="D185" s="1400"/>
      <c r="E185" s="1400"/>
      <c r="F185" s="1400"/>
      <c r="G185" s="170"/>
      <c r="H185" s="171"/>
      <c r="I185" s="171"/>
      <c r="J185" s="171"/>
      <c r="K185" s="67"/>
      <c r="L185" s="171"/>
      <c r="M185" s="171"/>
      <c r="N185" s="66"/>
      <c r="O185" s="66"/>
      <c r="P185" s="66"/>
      <c r="Q185" s="66"/>
      <c r="R185" s="66"/>
      <c r="S185" s="65"/>
      <c r="T185" s="66"/>
      <c r="U185" s="66"/>
      <c r="V185" s="63"/>
      <c r="W185" s="63"/>
      <c r="X185" s="63"/>
      <c r="Y185" s="63"/>
      <c r="Z185" s="63"/>
      <c r="AA185" s="63"/>
      <c r="AB185" s="255"/>
      <c r="AC185" s="64"/>
      <c r="AE185" s="255"/>
      <c r="AF185" s="497"/>
      <c r="AG185" s="497"/>
      <c r="AH185" s="497"/>
      <c r="AI185" s="678"/>
      <c r="AJ185" s="678"/>
    </row>
    <row r="186" spans="1:36" s="55" customFormat="1" ht="17.25" customHeight="1" thickBot="1">
      <c r="A186" s="2011" t="s">
        <v>510</v>
      </c>
      <c r="B186" s="2012"/>
      <c r="C186" s="2012"/>
      <c r="D186" s="2012"/>
      <c r="E186" s="2012"/>
      <c r="F186" s="2012"/>
      <c r="G186" s="1415">
        <f>G53+G94+G164</f>
        <v>240</v>
      </c>
      <c r="H186" s="1416">
        <f aca="true" t="shared" si="34" ref="H186:M186">H53+H94+H164</f>
        <v>7200</v>
      </c>
      <c r="I186" s="1417">
        <f t="shared" si="34"/>
        <v>516</v>
      </c>
      <c r="J186" s="1417">
        <f t="shared" si="34"/>
        <v>328</v>
      </c>
      <c r="K186" s="1417">
        <f t="shared" si="34"/>
        <v>66</v>
      </c>
      <c r="L186" s="1417">
        <f t="shared" si="34"/>
        <v>122</v>
      </c>
      <c r="M186" s="1418">
        <f t="shared" si="34"/>
        <v>6598</v>
      </c>
      <c r="N186" s="1486"/>
      <c r="O186" s="2013"/>
      <c r="P186" s="2014"/>
      <c r="Q186" s="1401"/>
      <c r="R186" s="2013"/>
      <c r="S186" s="2015"/>
      <c r="T186" s="1486"/>
      <c r="U186" s="2013"/>
      <c r="V186" s="2014"/>
      <c r="W186" s="1402"/>
      <c r="X186" s="2016"/>
      <c r="Y186" s="2017"/>
      <c r="Z186" s="1402"/>
      <c r="AA186" s="288"/>
      <c r="AB186" s="1403"/>
      <c r="AC186" s="64"/>
      <c r="AE186" s="255"/>
      <c r="AF186" s="497"/>
      <c r="AG186" s="497"/>
      <c r="AH186" s="497"/>
      <c r="AI186" s="678"/>
      <c r="AJ186" s="678"/>
    </row>
    <row r="187" spans="1:36" s="55" customFormat="1" ht="17.25" customHeight="1">
      <c r="A187" s="1848" t="s">
        <v>32</v>
      </c>
      <c r="B187" s="1849"/>
      <c r="C187" s="1849"/>
      <c r="D187" s="1849"/>
      <c r="E187" s="1849"/>
      <c r="F187" s="1849"/>
      <c r="G187" s="1849"/>
      <c r="H187" s="1849"/>
      <c r="I187" s="1849"/>
      <c r="J187" s="1849"/>
      <c r="K187" s="1849"/>
      <c r="L187" s="1849"/>
      <c r="M187" s="1850"/>
      <c r="N187" s="1404" t="s">
        <v>289</v>
      </c>
      <c r="O187" s="1851" t="s">
        <v>288</v>
      </c>
      <c r="P187" s="1852"/>
      <c r="Q187" s="1405" t="s">
        <v>311</v>
      </c>
      <c r="R187" s="1851" t="s">
        <v>293</v>
      </c>
      <c r="S187" s="1853"/>
      <c r="T187" s="1406" t="s">
        <v>512</v>
      </c>
      <c r="U187" s="1854" t="s">
        <v>513</v>
      </c>
      <c r="V187" s="1855"/>
      <c r="W187" s="1407" t="s">
        <v>311</v>
      </c>
      <c r="X187" s="1854" t="s">
        <v>514</v>
      </c>
      <c r="Y187" s="1856"/>
      <c r="Z187" s="1407" t="s">
        <v>515</v>
      </c>
      <c r="AA187" s="292" t="s">
        <v>296</v>
      </c>
      <c r="AB187" s="1408"/>
      <c r="AC187" s="64"/>
      <c r="AE187" s="255"/>
      <c r="AF187" s="497"/>
      <c r="AG187" s="497"/>
      <c r="AH187" s="497"/>
      <c r="AI187" s="678"/>
      <c r="AJ187" s="678"/>
    </row>
    <row r="188" spans="1:36" s="55" customFormat="1" ht="17.25" customHeight="1">
      <c r="A188" s="1827" t="s">
        <v>33</v>
      </c>
      <c r="B188" s="1828"/>
      <c r="C188" s="1828"/>
      <c r="D188" s="1828"/>
      <c r="E188" s="1828"/>
      <c r="F188" s="1828"/>
      <c r="G188" s="1828"/>
      <c r="H188" s="1828"/>
      <c r="I188" s="1828"/>
      <c r="J188" s="1828"/>
      <c r="K188" s="1828"/>
      <c r="L188" s="1828"/>
      <c r="M188" s="1829"/>
      <c r="N188" s="1409">
        <v>1</v>
      </c>
      <c r="O188" s="1841">
        <v>4</v>
      </c>
      <c r="P188" s="1842"/>
      <c r="Q188" s="1201">
        <v>3</v>
      </c>
      <c r="R188" s="1841">
        <v>3</v>
      </c>
      <c r="S188" s="1842"/>
      <c r="T188" s="1487">
        <v>3</v>
      </c>
      <c r="U188" s="1832">
        <v>1</v>
      </c>
      <c r="V188" s="1833"/>
      <c r="W188" s="1410">
        <v>2</v>
      </c>
      <c r="X188" s="1832">
        <v>1</v>
      </c>
      <c r="Y188" s="1833"/>
      <c r="Z188" s="1410">
        <v>3</v>
      </c>
      <c r="AA188" s="296">
        <v>1</v>
      </c>
      <c r="AB188" s="1411"/>
      <c r="AC188" s="64"/>
      <c r="AE188" s="255"/>
      <c r="AF188" s="497"/>
      <c r="AG188" s="497"/>
      <c r="AH188" s="497"/>
      <c r="AI188" s="678"/>
      <c r="AJ188" s="678"/>
    </row>
    <row r="189" spans="1:36" s="55" customFormat="1" ht="17.25" customHeight="1">
      <c r="A189" s="1827" t="s">
        <v>34</v>
      </c>
      <c r="B189" s="1828"/>
      <c r="C189" s="1828"/>
      <c r="D189" s="1828"/>
      <c r="E189" s="1828"/>
      <c r="F189" s="1828"/>
      <c r="G189" s="1828"/>
      <c r="H189" s="1828"/>
      <c r="I189" s="1828"/>
      <c r="J189" s="1828"/>
      <c r="K189" s="1828"/>
      <c r="L189" s="1828"/>
      <c r="M189" s="1829"/>
      <c r="N189" s="1409">
        <v>3</v>
      </c>
      <c r="O189" s="1841">
        <v>0</v>
      </c>
      <c r="P189" s="1842"/>
      <c r="Q189" s="1201">
        <v>4</v>
      </c>
      <c r="R189" s="1841">
        <v>3</v>
      </c>
      <c r="S189" s="1842"/>
      <c r="T189" s="1487">
        <v>6</v>
      </c>
      <c r="U189" s="1832">
        <v>3</v>
      </c>
      <c r="V189" s="1833"/>
      <c r="W189" s="1410">
        <v>3</v>
      </c>
      <c r="X189" s="1832">
        <v>5</v>
      </c>
      <c r="Y189" s="1833"/>
      <c r="Z189" s="1410">
        <v>1</v>
      </c>
      <c r="AA189" s="296">
        <v>4</v>
      </c>
      <c r="AB189" s="1411"/>
      <c r="AC189" s="64"/>
      <c r="AE189" s="255"/>
      <c r="AF189" s="497"/>
      <c r="AG189" s="497"/>
      <c r="AH189" s="497"/>
      <c r="AI189" s="678"/>
      <c r="AJ189" s="678"/>
    </row>
    <row r="190" spans="1:36" s="55" customFormat="1" ht="17.25" customHeight="1">
      <c r="A190" s="1827" t="s">
        <v>35</v>
      </c>
      <c r="B190" s="1828"/>
      <c r="C190" s="1828"/>
      <c r="D190" s="1828"/>
      <c r="E190" s="1828"/>
      <c r="F190" s="1828"/>
      <c r="G190" s="1828"/>
      <c r="H190" s="1828"/>
      <c r="I190" s="1828"/>
      <c r="J190" s="1828"/>
      <c r="K190" s="1828"/>
      <c r="L190" s="1828"/>
      <c r="M190" s="1829"/>
      <c r="N190" s="1409"/>
      <c r="O190" s="1830"/>
      <c r="P190" s="1831"/>
      <c r="Q190" s="1410"/>
      <c r="R190" s="1832"/>
      <c r="S190" s="1833"/>
      <c r="T190" s="1488"/>
      <c r="U190" s="1832">
        <v>1</v>
      </c>
      <c r="V190" s="1833"/>
      <c r="W190" s="1410">
        <v>1</v>
      </c>
      <c r="X190" s="1832">
        <v>1</v>
      </c>
      <c r="Y190" s="1833"/>
      <c r="Z190" s="1410">
        <v>1</v>
      </c>
      <c r="AA190" s="296"/>
      <c r="AB190" s="1411"/>
      <c r="AC190" s="64"/>
      <c r="AE190" s="255"/>
      <c r="AF190" s="497"/>
      <c r="AG190" s="497"/>
      <c r="AH190" s="497"/>
      <c r="AI190" s="678"/>
      <c r="AJ190" s="678"/>
    </row>
    <row r="191" spans="1:36" s="55" customFormat="1" ht="17.25" customHeight="1" thickBot="1">
      <c r="A191" s="1834" t="s">
        <v>59</v>
      </c>
      <c r="B191" s="1835"/>
      <c r="C191" s="1835"/>
      <c r="D191" s="1835"/>
      <c r="E191" s="1835"/>
      <c r="F191" s="1835"/>
      <c r="G191" s="1835"/>
      <c r="H191" s="1835"/>
      <c r="I191" s="1835"/>
      <c r="J191" s="1835"/>
      <c r="K191" s="1835"/>
      <c r="L191" s="1835"/>
      <c r="M191" s="1836"/>
      <c r="N191" s="1471"/>
      <c r="O191" s="1837"/>
      <c r="P191" s="1838"/>
      <c r="Q191" s="1472"/>
      <c r="R191" s="1839"/>
      <c r="S191" s="1840"/>
      <c r="T191" s="1473"/>
      <c r="U191" s="1839"/>
      <c r="V191" s="1840"/>
      <c r="W191" s="1472"/>
      <c r="X191" s="1839"/>
      <c r="Y191" s="1840"/>
      <c r="Z191" s="1474"/>
      <c r="AA191" s="1475"/>
      <c r="AB191" s="1476"/>
      <c r="AC191" s="64"/>
      <c r="AE191" s="255"/>
      <c r="AF191" s="497"/>
      <c r="AG191" s="497"/>
      <c r="AH191" s="497"/>
      <c r="AI191" s="678"/>
      <c r="AJ191" s="678"/>
    </row>
    <row r="192" spans="1:36" s="55" customFormat="1" ht="17.25" customHeight="1" thickBot="1">
      <c r="A192" s="1821" t="s">
        <v>63</v>
      </c>
      <c r="B192" s="1822"/>
      <c r="C192" s="1822"/>
      <c r="D192" s="1822"/>
      <c r="E192" s="1822"/>
      <c r="F192" s="1822"/>
      <c r="G192" s="1822"/>
      <c r="H192" s="1822"/>
      <c r="I192" s="1822"/>
      <c r="J192" s="1822"/>
      <c r="K192" s="1822"/>
      <c r="L192" s="1822"/>
      <c r="M192" s="1823"/>
      <c r="N192" s="1824" t="s">
        <v>137</v>
      </c>
      <c r="O192" s="1825"/>
      <c r="P192" s="1826"/>
      <c r="Q192" s="1824" t="s">
        <v>294</v>
      </c>
      <c r="R192" s="1825"/>
      <c r="S192" s="1826"/>
      <c r="T192" s="1824" t="s">
        <v>295</v>
      </c>
      <c r="U192" s="1825"/>
      <c r="V192" s="1826"/>
      <c r="W192" s="1824" t="s">
        <v>93</v>
      </c>
      <c r="X192" s="1825"/>
      <c r="Y192" s="1826"/>
      <c r="Z192" s="1824" t="s">
        <v>93</v>
      </c>
      <c r="AA192" s="1825"/>
      <c r="AB192" s="1826"/>
      <c r="AC192" s="64"/>
      <c r="AE192" s="255"/>
      <c r="AF192" s="497"/>
      <c r="AG192" s="497"/>
      <c r="AH192" s="497"/>
      <c r="AI192" s="678"/>
      <c r="AJ192" s="678"/>
    </row>
    <row r="193" spans="1:36" s="55" customFormat="1" ht="17.25" customHeight="1" thickBot="1">
      <c r="A193" s="1503"/>
      <c r="B193" s="1504"/>
      <c r="C193" s="1504"/>
      <c r="D193" s="1504"/>
      <c r="E193" s="1504"/>
      <c r="F193" s="1504"/>
      <c r="G193" s="1504"/>
      <c r="H193" s="1504"/>
      <c r="I193" s="1504"/>
      <c r="J193" s="1504"/>
      <c r="K193" s="1504"/>
      <c r="L193" s="1504"/>
      <c r="M193" s="1504"/>
      <c r="N193" s="1818">
        <f>G28+G29+G31+G32+G35+G36+G44+G45</f>
        <v>40</v>
      </c>
      <c r="O193" s="1819"/>
      <c r="P193" s="1820"/>
      <c r="Q193" s="1818">
        <f>G12+G13+G14+G16+G26+G33+G38+G41+G46+G87+G91+G92+G148</f>
        <v>47</v>
      </c>
      <c r="R193" s="1819"/>
      <c r="S193" s="1820"/>
      <c r="T193" s="1818">
        <f>G15+G17+G18+G19+G22+G39+G84+G88+G89+G90+G149+G150+G152+G156</f>
        <v>50</v>
      </c>
      <c r="U193" s="1819"/>
      <c r="V193" s="1820"/>
      <c r="W193" s="2045">
        <f>G20+G21+G23+G85+G145+G153+G154+G155+G157+G158+G161+G162+G163</f>
        <v>46</v>
      </c>
      <c r="X193" s="2046"/>
      <c r="Y193" s="2047"/>
      <c r="Z193" s="2045">
        <f>G42+G51+G93+G139+G140+G141+G142+G143+G146+G159+G160</f>
        <v>57</v>
      </c>
      <c r="AA193" s="2046"/>
      <c r="AB193" s="2047"/>
      <c r="AC193" s="64"/>
      <c r="AE193" s="255"/>
      <c r="AF193" s="497"/>
      <c r="AG193" s="497"/>
      <c r="AH193" s="497"/>
      <c r="AI193" s="678"/>
      <c r="AJ193" s="678"/>
    </row>
    <row r="194" spans="1:36" s="55" customFormat="1" ht="17.25" customHeight="1">
      <c r="A194" s="1469"/>
      <c r="B194" s="1470"/>
      <c r="C194" s="1470"/>
      <c r="D194" s="1470"/>
      <c r="E194" s="1470"/>
      <c r="F194" s="1470"/>
      <c r="G194" s="1470"/>
      <c r="H194" s="1470"/>
      <c r="I194" s="1470"/>
      <c r="J194" s="1470"/>
      <c r="K194" s="1470"/>
      <c r="L194" s="1470"/>
      <c r="M194" s="1470"/>
      <c r="N194" s="2048">
        <f>N193+Q193+T193+W193+Z193</f>
        <v>240</v>
      </c>
      <c r="O194" s="2049"/>
      <c r="P194" s="2049"/>
      <c r="Q194" s="2049"/>
      <c r="R194" s="2049"/>
      <c r="S194" s="2049"/>
      <c r="T194" s="2049"/>
      <c r="U194" s="2049"/>
      <c r="V194" s="2049"/>
      <c r="W194" s="2049"/>
      <c r="X194" s="2049"/>
      <c r="Y194" s="2049"/>
      <c r="Z194" s="2049"/>
      <c r="AA194" s="2049"/>
      <c r="AB194" s="2050"/>
      <c r="AC194" s="64"/>
      <c r="AE194" s="255"/>
      <c r="AF194" s="497"/>
      <c r="AG194" s="497"/>
      <c r="AH194" s="497"/>
      <c r="AI194" s="678"/>
      <c r="AJ194" s="678"/>
    </row>
    <row r="195" spans="1:36" s="55" customFormat="1" ht="17.25" customHeight="1">
      <c r="A195" s="1057"/>
      <c r="B195" s="1399"/>
      <c r="C195" s="1400"/>
      <c r="D195" s="1400"/>
      <c r="E195" s="1400"/>
      <c r="F195" s="1400"/>
      <c r="G195" s="170"/>
      <c r="H195" s="171"/>
      <c r="I195" s="171"/>
      <c r="J195" s="171"/>
      <c r="K195" s="67"/>
      <c r="L195" s="171"/>
      <c r="M195" s="171"/>
      <c r="N195" s="66"/>
      <c r="O195" s="66"/>
      <c r="P195" s="66"/>
      <c r="Q195" s="66"/>
      <c r="R195" s="66"/>
      <c r="S195" s="65"/>
      <c r="T195" s="66"/>
      <c r="U195" s="66"/>
      <c r="V195" s="63"/>
      <c r="W195" s="63"/>
      <c r="X195" s="63"/>
      <c r="Y195" s="63"/>
      <c r="Z195" s="63"/>
      <c r="AA195" s="63"/>
      <c r="AB195" s="255"/>
      <c r="AC195" s="64"/>
      <c r="AE195" s="255"/>
      <c r="AF195" s="497"/>
      <c r="AG195" s="497"/>
      <c r="AH195" s="497"/>
      <c r="AI195" s="678"/>
      <c r="AJ195" s="678"/>
    </row>
    <row r="196" spans="1:36" s="42" customFormat="1" ht="21.75" customHeight="1">
      <c r="A196" s="1058"/>
      <c r="B196" s="1061" t="s">
        <v>521</v>
      </c>
      <c r="C196" s="1061"/>
      <c r="D196" s="1815"/>
      <c r="E196" s="1815"/>
      <c r="F196" s="1815"/>
      <c r="G196" s="1062"/>
      <c r="H196" s="1716" t="s">
        <v>156</v>
      </c>
      <c r="I196" s="1716"/>
      <c r="J196" s="1716"/>
      <c r="K196" s="1059"/>
      <c r="L196" s="1059"/>
      <c r="M196" s="1059"/>
      <c r="N196" s="1060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38"/>
      <c r="AD196" s="13"/>
      <c r="AE196" s="13"/>
      <c r="AF196" s="495"/>
      <c r="AG196" s="495"/>
      <c r="AH196" s="495"/>
      <c r="AI196" s="676"/>
      <c r="AJ196" s="676"/>
    </row>
    <row r="197" spans="1:36" s="42" customFormat="1" ht="21.75" customHeight="1">
      <c r="A197" s="1058"/>
      <c r="B197" s="1061" t="s">
        <v>522</v>
      </c>
      <c r="C197" s="1061"/>
      <c r="D197" s="1816"/>
      <c r="E197" s="1816"/>
      <c r="F197" s="1816"/>
      <c r="G197" s="1063"/>
      <c r="H197" s="1817" t="s">
        <v>523</v>
      </c>
      <c r="I197" s="1817"/>
      <c r="J197" s="1817"/>
      <c r="K197" s="1059"/>
      <c r="L197" s="1059"/>
      <c r="M197" s="1059"/>
      <c r="N197" s="1060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38"/>
      <c r="AD197" s="13"/>
      <c r="AE197" s="13"/>
      <c r="AF197" s="495"/>
      <c r="AG197" s="495"/>
      <c r="AH197" s="495"/>
      <c r="AI197" s="676"/>
      <c r="AJ197" s="676"/>
    </row>
    <row r="198" spans="1:36" s="42" customFormat="1" ht="21.75" customHeight="1">
      <c r="A198" s="1058"/>
      <c r="B198" s="1061" t="s">
        <v>359</v>
      </c>
      <c r="C198" s="1061"/>
      <c r="D198" s="1063"/>
      <c r="E198" s="1272"/>
      <c r="F198" s="1272"/>
      <c r="G198" s="1063"/>
      <c r="H198" s="1817" t="s">
        <v>360</v>
      </c>
      <c r="I198" s="1817"/>
      <c r="J198" s="1817"/>
      <c r="K198" s="1059"/>
      <c r="L198" s="1059"/>
      <c r="M198" s="1059"/>
      <c r="N198" s="1060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38"/>
      <c r="AD198" s="13"/>
      <c r="AE198" s="13"/>
      <c r="AF198" s="495"/>
      <c r="AG198" s="495"/>
      <c r="AH198" s="495"/>
      <c r="AI198" s="676"/>
      <c r="AJ198" s="676"/>
    </row>
    <row r="199" spans="1:36" s="42" customFormat="1" ht="21.75" customHeight="1">
      <c r="A199" s="1058"/>
      <c r="B199" s="1059"/>
      <c r="C199" s="1059"/>
      <c r="D199" s="1059"/>
      <c r="E199" s="1059"/>
      <c r="F199" s="1059"/>
      <c r="G199" s="1059"/>
      <c r="H199" s="1059"/>
      <c r="I199" s="1059"/>
      <c r="J199" s="1059"/>
      <c r="K199" s="1059"/>
      <c r="L199" s="1059"/>
      <c r="M199" s="1059"/>
      <c r="N199" s="1060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38"/>
      <c r="AD199" s="13"/>
      <c r="AE199" s="13"/>
      <c r="AF199" s="495"/>
      <c r="AG199" s="495"/>
      <c r="AH199" s="495"/>
      <c r="AI199" s="676"/>
      <c r="AJ199" s="676"/>
    </row>
    <row r="200" spans="1:36" s="42" customFormat="1" ht="19.5" customHeight="1">
      <c r="A200" s="1058"/>
      <c r="B200" s="1061" t="s">
        <v>247</v>
      </c>
      <c r="C200" s="1059"/>
      <c r="D200" s="1271"/>
      <c r="E200" s="1271"/>
      <c r="F200" s="1271"/>
      <c r="G200" s="1271"/>
      <c r="H200" s="1716" t="s">
        <v>248</v>
      </c>
      <c r="I200" s="1716"/>
      <c r="J200" s="1273"/>
      <c r="K200" s="1273"/>
      <c r="L200" s="1273"/>
      <c r="M200" s="1273"/>
      <c r="N200" s="1273"/>
      <c r="O200" s="1059"/>
      <c r="P200" s="1059"/>
      <c r="Q200" s="1059"/>
      <c r="R200" s="1059"/>
      <c r="S200" s="1059"/>
      <c r="T200" s="1059"/>
      <c r="U200" s="1059"/>
      <c r="V200" s="24"/>
      <c r="W200" s="24"/>
      <c r="X200" s="24"/>
      <c r="Y200" s="38"/>
      <c r="Z200" s="38"/>
      <c r="AA200" s="38"/>
      <c r="AB200" s="38"/>
      <c r="AC200" s="38"/>
      <c r="AD200" s="13"/>
      <c r="AE200" s="13"/>
      <c r="AF200" s="495"/>
      <c r="AG200" s="495"/>
      <c r="AH200" s="495"/>
      <c r="AI200" s="676"/>
      <c r="AJ200" s="676"/>
    </row>
    <row r="201" spans="1:36" s="42" customFormat="1" ht="39" customHeight="1">
      <c r="A201" s="16"/>
      <c r="B201" s="1061"/>
      <c r="C201" s="1061"/>
      <c r="D201" s="1063"/>
      <c r="E201" s="1063"/>
      <c r="F201" s="1063"/>
      <c r="G201" s="1063"/>
      <c r="H201" s="1062"/>
      <c r="I201" s="1061"/>
      <c r="J201" s="1716"/>
      <c r="K201" s="1963"/>
      <c r="L201" s="1963"/>
      <c r="M201" s="1963"/>
      <c r="N201" s="1963"/>
      <c r="O201" s="17"/>
      <c r="P201" s="17"/>
      <c r="Q201" s="17"/>
      <c r="R201" s="17"/>
      <c r="S201" s="17"/>
      <c r="T201" s="17"/>
      <c r="U201" s="17"/>
      <c r="V201" s="25"/>
      <c r="W201" s="25"/>
      <c r="X201" s="25"/>
      <c r="Y201" s="38"/>
      <c r="Z201" s="38"/>
      <c r="AA201" s="38"/>
      <c r="AB201" s="38"/>
      <c r="AC201" s="38"/>
      <c r="AD201" s="13"/>
      <c r="AE201" s="13"/>
      <c r="AF201" s="495"/>
      <c r="AG201" s="495"/>
      <c r="AH201" s="495"/>
      <c r="AI201" s="676"/>
      <c r="AJ201" s="676"/>
    </row>
    <row r="202" spans="1:36" s="42" customFormat="1" ht="24" customHeight="1">
      <c r="A202" s="16"/>
      <c r="B202" s="1061"/>
      <c r="C202" s="1061"/>
      <c r="D202" s="1061"/>
      <c r="E202" s="1061"/>
      <c r="F202" s="1061"/>
      <c r="G202" s="1061"/>
      <c r="H202" s="1061"/>
      <c r="I202" s="1061"/>
      <c r="J202" s="1064"/>
      <c r="K202" s="1065"/>
      <c r="L202" s="1065"/>
      <c r="M202" s="1065"/>
      <c r="N202" s="1065"/>
      <c r="O202" s="17"/>
      <c r="P202" s="17"/>
      <c r="Q202" s="17"/>
      <c r="R202" s="17"/>
      <c r="S202" s="17"/>
      <c r="T202" s="17"/>
      <c r="U202" s="17"/>
      <c r="V202" s="25"/>
      <c r="W202" s="25"/>
      <c r="X202" s="25"/>
      <c r="Y202" s="38"/>
      <c r="Z202" s="38"/>
      <c r="AA202" s="38"/>
      <c r="AB202" s="38"/>
      <c r="AC202" s="38"/>
      <c r="AD202" s="13"/>
      <c r="AE202" s="13"/>
      <c r="AF202" s="495"/>
      <c r="AG202" s="495"/>
      <c r="AH202" s="495"/>
      <c r="AI202" s="676"/>
      <c r="AJ202" s="676"/>
    </row>
    <row r="203" spans="1:36" s="42" customFormat="1" ht="15.75">
      <c r="A203" s="16"/>
      <c r="B203" s="1061"/>
      <c r="C203" s="1061"/>
      <c r="D203" s="1061"/>
      <c r="E203" s="1061"/>
      <c r="F203" s="1061"/>
      <c r="G203" s="1061"/>
      <c r="H203" s="1061"/>
      <c r="I203" s="1061"/>
      <c r="J203" s="1064"/>
      <c r="K203" s="1065"/>
      <c r="L203" s="1065"/>
      <c r="M203" s="1065"/>
      <c r="N203" s="1065"/>
      <c r="O203" s="17"/>
      <c r="P203" s="17"/>
      <c r="Q203" s="17"/>
      <c r="R203" s="17"/>
      <c r="S203" s="17"/>
      <c r="T203" s="17"/>
      <c r="U203" s="17"/>
      <c r="V203" s="25"/>
      <c r="W203" s="25"/>
      <c r="X203" s="25"/>
      <c r="Y203" s="38"/>
      <c r="Z203" s="38"/>
      <c r="AA203" s="38"/>
      <c r="AB203" s="38"/>
      <c r="AC203" s="38"/>
      <c r="AD203" s="13"/>
      <c r="AE203" s="13"/>
      <c r="AF203" s="495"/>
      <c r="AG203" s="495"/>
      <c r="AH203" s="495"/>
      <c r="AI203" s="676"/>
      <c r="AJ203" s="676"/>
    </row>
    <row r="204" spans="1:36" s="42" customFormat="1" ht="15.75">
      <c r="A204" s="16"/>
      <c r="B204" s="1061"/>
      <c r="C204" s="1061"/>
      <c r="D204" s="1061"/>
      <c r="E204" s="1061"/>
      <c r="F204" s="1061"/>
      <c r="G204" s="1061"/>
      <c r="H204" s="1061"/>
      <c r="I204" s="1061"/>
      <c r="J204" s="1064"/>
      <c r="K204" s="1065"/>
      <c r="L204" s="1065"/>
      <c r="M204" s="1065"/>
      <c r="N204" s="1065"/>
      <c r="O204" s="17"/>
      <c r="P204" s="17"/>
      <c r="Q204" s="17"/>
      <c r="R204" s="17"/>
      <c r="S204" s="17"/>
      <c r="T204" s="17"/>
      <c r="U204" s="17"/>
      <c r="V204" s="25"/>
      <c r="W204" s="25"/>
      <c r="X204" s="25"/>
      <c r="Y204" s="38"/>
      <c r="Z204" s="38"/>
      <c r="AA204" s="38"/>
      <c r="AB204" s="38"/>
      <c r="AC204" s="38"/>
      <c r="AD204" s="13"/>
      <c r="AE204" s="13"/>
      <c r="AF204" s="495"/>
      <c r="AG204" s="495"/>
      <c r="AH204" s="495"/>
      <c r="AI204" s="676"/>
      <c r="AJ204" s="676"/>
    </row>
    <row r="205" spans="1:36" s="42" customFormat="1" ht="15.75">
      <c r="A205" s="16"/>
      <c r="B205" s="1061"/>
      <c r="C205" s="1061"/>
      <c r="D205" s="1061"/>
      <c r="E205" s="1061"/>
      <c r="F205" s="1061"/>
      <c r="G205" s="1061"/>
      <c r="H205" s="1061"/>
      <c r="I205" s="1061"/>
      <c r="J205" s="1064"/>
      <c r="K205" s="1065"/>
      <c r="L205" s="1065"/>
      <c r="M205" s="1065"/>
      <c r="N205" s="1065"/>
      <c r="O205" s="17"/>
      <c r="P205" s="17"/>
      <c r="Q205" s="17"/>
      <c r="R205" s="17"/>
      <c r="S205" s="17"/>
      <c r="T205" s="17"/>
      <c r="U205" s="17"/>
      <c r="V205" s="25"/>
      <c r="W205" s="25"/>
      <c r="X205" s="25"/>
      <c r="Y205" s="38"/>
      <c r="Z205" s="38"/>
      <c r="AA205" s="38"/>
      <c r="AB205" s="38"/>
      <c r="AC205" s="38"/>
      <c r="AD205" s="13"/>
      <c r="AE205" s="13"/>
      <c r="AF205" s="495"/>
      <c r="AG205" s="495"/>
      <c r="AH205" s="495"/>
      <c r="AI205" s="676"/>
      <c r="AJ205" s="676"/>
    </row>
    <row r="206" spans="1:36" s="42" customFormat="1" ht="15.75">
      <c r="A206" s="16"/>
      <c r="B206" s="1061"/>
      <c r="C206" s="1061"/>
      <c r="D206" s="1061"/>
      <c r="E206" s="1061"/>
      <c r="F206" s="1061"/>
      <c r="G206" s="1061"/>
      <c r="H206" s="1061"/>
      <c r="I206" s="1061"/>
      <c r="J206" s="1064"/>
      <c r="K206" s="1065"/>
      <c r="L206" s="1065"/>
      <c r="M206" s="1065"/>
      <c r="N206" s="1065"/>
      <c r="O206" s="17"/>
      <c r="P206" s="17"/>
      <c r="Q206" s="17"/>
      <c r="R206" s="17"/>
      <c r="S206" s="17"/>
      <c r="T206" s="17"/>
      <c r="U206" s="17"/>
      <c r="V206" s="25"/>
      <c r="W206" s="25"/>
      <c r="X206" s="25"/>
      <c r="Y206" s="38"/>
      <c r="Z206" s="38"/>
      <c r="AA206" s="38"/>
      <c r="AB206" s="38"/>
      <c r="AC206" s="38"/>
      <c r="AD206" s="13"/>
      <c r="AE206" s="13"/>
      <c r="AF206" s="495"/>
      <c r="AG206" s="495"/>
      <c r="AH206" s="495"/>
      <c r="AI206" s="676"/>
      <c r="AJ206" s="676"/>
    </row>
    <row r="207" spans="1:36" s="42" customFormat="1" ht="15.75">
      <c r="A207" s="16"/>
      <c r="B207" s="1061"/>
      <c r="C207" s="1061"/>
      <c r="D207" s="1061"/>
      <c r="E207" s="1061"/>
      <c r="F207" s="1061"/>
      <c r="G207" s="1061"/>
      <c r="H207" s="1061"/>
      <c r="I207" s="1061"/>
      <c r="J207" s="1064"/>
      <c r="K207" s="1065"/>
      <c r="L207" s="1065"/>
      <c r="M207" s="1065"/>
      <c r="N207" s="1065"/>
      <c r="O207" s="17"/>
      <c r="P207" s="17"/>
      <c r="Q207" s="17"/>
      <c r="R207" s="17"/>
      <c r="S207" s="17"/>
      <c r="T207" s="17"/>
      <c r="U207" s="17"/>
      <c r="V207" s="25"/>
      <c r="W207" s="25"/>
      <c r="X207" s="25"/>
      <c r="Y207" s="38"/>
      <c r="Z207" s="38"/>
      <c r="AA207" s="38"/>
      <c r="AB207" s="38"/>
      <c r="AC207" s="38"/>
      <c r="AD207" s="13"/>
      <c r="AE207" s="13"/>
      <c r="AF207" s="495"/>
      <c r="AG207" s="495"/>
      <c r="AH207" s="495"/>
      <c r="AI207" s="676"/>
      <c r="AJ207" s="676"/>
    </row>
    <row r="208" spans="1:36" s="42" customFormat="1" ht="15.75">
      <c r="A208" s="16"/>
      <c r="B208" s="1061"/>
      <c r="C208" s="1061"/>
      <c r="D208" s="1061"/>
      <c r="E208" s="1061"/>
      <c r="F208" s="1061"/>
      <c r="G208" s="1061"/>
      <c r="H208" s="1061"/>
      <c r="I208" s="1061"/>
      <c r="J208" s="1064"/>
      <c r="K208" s="1065"/>
      <c r="L208" s="1065"/>
      <c r="M208" s="1065"/>
      <c r="N208" s="1065"/>
      <c r="O208" s="17"/>
      <c r="P208" s="17"/>
      <c r="Q208" s="17"/>
      <c r="R208" s="17"/>
      <c r="S208" s="17"/>
      <c r="T208" s="17"/>
      <c r="U208" s="17"/>
      <c r="V208" s="25"/>
      <c r="W208" s="25"/>
      <c r="X208" s="25"/>
      <c r="Y208" s="38"/>
      <c r="Z208" s="38"/>
      <c r="AA208" s="38"/>
      <c r="AB208" s="38"/>
      <c r="AC208" s="38"/>
      <c r="AD208" s="13"/>
      <c r="AE208" s="13"/>
      <c r="AF208" s="495"/>
      <c r="AG208" s="495"/>
      <c r="AH208" s="495"/>
      <c r="AI208" s="676"/>
      <c r="AJ208" s="676"/>
    </row>
    <row r="209" spans="1:36" s="42" customFormat="1" ht="15.75">
      <c r="A209" s="16"/>
      <c r="B209" s="1061"/>
      <c r="C209" s="1061"/>
      <c r="D209" s="1061"/>
      <c r="E209" s="1061"/>
      <c r="F209" s="1061"/>
      <c r="G209" s="1061"/>
      <c r="H209" s="1061"/>
      <c r="I209" s="1061"/>
      <c r="J209" s="1064"/>
      <c r="K209" s="1065"/>
      <c r="L209" s="1065"/>
      <c r="M209" s="1065"/>
      <c r="N209" s="1065"/>
      <c r="O209" s="17"/>
      <c r="P209" s="17"/>
      <c r="Q209" s="17"/>
      <c r="R209" s="17"/>
      <c r="S209" s="17"/>
      <c r="T209" s="17"/>
      <c r="U209" s="17"/>
      <c r="V209" s="25"/>
      <c r="W209" s="25"/>
      <c r="X209" s="25"/>
      <c r="Y209" s="38"/>
      <c r="Z209" s="38"/>
      <c r="AA209" s="38"/>
      <c r="AB209" s="38"/>
      <c r="AC209" s="38"/>
      <c r="AD209" s="13"/>
      <c r="AE209" s="13"/>
      <c r="AF209" s="495"/>
      <c r="AG209" s="495"/>
      <c r="AH209" s="495"/>
      <c r="AI209" s="676"/>
      <c r="AJ209" s="676"/>
    </row>
    <row r="210" spans="1:36" s="42" customFormat="1" ht="15.75">
      <c r="A210" s="16"/>
      <c r="B210" s="1061"/>
      <c r="C210" s="1061"/>
      <c r="D210" s="1061"/>
      <c r="E210" s="1061"/>
      <c r="F210" s="1061"/>
      <c r="G210" s="1061"/>
      <c r="H210" s="1061"/>
      <c r="I210" s="1061"/>
      <c r="J210" s="1064"/>
      <c r="K210" s="1065"/>
      <c r="L210" s="1065"/>
      <c r="M210" s="1065"/>
      <c r="N210" s="1065"/>
      <c r="O210" s="17"/>
      <c r="P210" s="17"/>
      <c r="Q210" s="17"/>
      <c r="R210" s="17"/>
      <c r="S210" s="17"/>
      <c r="T210" s="17"/>
      <c r="U210" s="17"/>
      <c r="V210" s="25"/>
      <c r="W210" s="25"/>
      <c r="X210" s="25"/>
      <c r="Y210" s="38"/>
      <c r="Z210" s="38"/>
      <c r="AA210" s="38"/>
      <c r="AB210" s="38"/>
      <c r="AC210" s="38"/>
      <c r="AD210" s="13"/>
      <c r="AE210" s="13"/>
      <c r="AF210" s="495"/>
      <c r="AG210" s="495"/>
      <c r="AH210" s="495"/>
      <c r="AI210" s="676"/>
      <c r="AJ210" s="676"/>
    </row>
    <row r="211" spans="1:36" s="43" customFormat="1" ht="15.75">
      <c r="A211" s="12"/>
      <c r="B211" s="1066"/>
      <c r="C211" s="1067"/>
      <c r="D211" s="1067"/>
      <c r="E211" s="1067"/>
      <c r="F211" s="1066"/>
      <c r="G211" s="1066"/>
      <c r="H211" s="1066"/>
      <c r="I211" s="1066"/>
      <c r="J211" s="1066"/>
      <c r="K211" s="1067"/>
      <c r="L211" s="1068"/>
      <c r="M211" s="20"/>
      <c r="N211" s="20"/>
      <c r="O211" s="20"/>
      <c r="P211" s="20"/>
      <c r="Q211" s="20"/>
      <c r="R211" s="20"/>
      <c r="S211" s="20"/>
      <c r="T211" s="20"/>
      <c r="U211" s="20"/>
      <c r="V211" s="14"/>
      <c r="W211" s="14"/>
      <c r="X211" s="14"/>
      <c r="Y211" s="13"/>
      <c r="Z211" s="13"/>
      <c r="AA211" s="13"/>
      <c r="AB211" s="13"/>
      <c r="AC211" s="13"/>
      <c r="AD211" s="13"/>
      <c r="AE211" s="13"/>
      <c r="AF211" s="498"/>
      <c r="AG211" s="498"/>
      <c r="AH211" s="498"/>
      <c r="AI211" s="679"/>
      <c r="AJ211" s="679"/>
    </row>
    <row r="212" spans="1:36" s="38" customFormat="1" ht="15.75">
      <c r="A212" s="12"/>
      <c r="B212" s="1066"/>
      <c r="C212" s="1067"/>
      <c r="D212" s="1067"/>
      <c r="E212" s="1067"/>
      <c r="F212" s="1066"/>
      <c r="G212" s="1066"/>
      <c r="H212" s="1066"/>
      <c r="I212" s="1066"/>
      <c r="J212" s="1066"/>
      <c r="K212" s="1067"/>
      <c r="L212" s="1068"/>
      <c r="M212" s="20"/>
      <c r="N212" s="20"/>
      <c r="O212" s="20"/>
      <c r="P212" s="20"/>
      <c r="Q212" s="20"/>
      <c r="R212" s="20"/>
      <c r="S212" s="20"/>
      <c r="T212" s="20"/>
      <c r="U212" s="20"/>
      <c r="V212" s="14"/>
      <c r="W212" s="14"/>
      <c r="X212" s="14"/>
      <c r="Y212" s="13"/>
      <c r="Z212" s="13"/>
      <c r="AA212" s="13"/>
      <c r="AB212" s="13"/>
      <c r="AC212" s="13"/>
      <c r="AD212" s="13"/>
      <c r="AE212" s="13"/>
      <c r="AF212" s="494"/>
      <c r="AG212" s="494"/>
      <c r="AH212" s="494"/>
      <c r="AI212" s="620"/>
      <c r="AJ212" s="620"/>
    </row>
    <row r="213" spans="1:36" s="38" customFormat="1" ht="15.75">
      <c r="A213" s="12"/>
      <c r="B213" s="1066"/>
      <c r="C213" s="1067"/>
      <c r="D213" s="1067"/>
      <c r="E213" s="1067"/>
      <c r="F213" s="1066"/>
      <c r="G213" s="1066"/>
      <c r="H213" s="1066"/>
      <c r="I213" s="1066"/>
      <c r="J213" s="1066"/>
      <c r="K213" s="1067"/>
      <c r="L213" s="1068"/>
      <c r="M213" s="20"/>
      <c r="N213" s="20"/>
      <c r="O213" s="20"/>
      <c r="P213" s="20"/>
      <c r="Q213" s="20"/>
      <c r="R213" s="20"/>
      <c r="S213" s="20"/>
      <c r="T213" s="20"/>
      <c r="U213" s="20"/>
      <c r="V213" s="14"/>
      <c r="W213" s="14"/>
      <c r="X213" s="14"/>
      <c r="Y213" s="13"/>
      <c r="Z213" s="13"/>
      <c r="AA213" s="13"/>
      <c r="AB213" s="13"/>
      <c r="AC213" s="13"/>
      <c r="AD213" s="13"/>
      <c r="AE213" s="13"/>
      <c r="AF213" s="494"/>
      <c r="AG213" s="494"/>
      <c r="AH213" s="494"/>
      <c r="AI213" s="620"/>
      <c r="AJ213" s="620"/>
    </row>
    <row r="214" spans="1:36" s="38" customFormat="1" ht="15.75">
      <c r="A214" s="12"/>
      <c r="B214" s="1066"/>
      <c r="C214" s="1067"/>
      <c r="D214" s="1067"/>
      <c r="E214" s="1067"/>
      <c r="F214" s="1066"/>
      <c r="G214" s="1066"/>
      <c r="H214" s="1066"/>
      <c r="I214" s="1066"/>
      <c r="J214" s="1066"/>
      <c r="K214" s="1067"/>
      <c r="L214" s="1068"/>
      <c r="M214" s="20"/>
      <c r="N214" s="20"/>
      <c r="O214" s="20"/>
      <c r="P214" s="20"/>
      <c r="Q214" s="20"/>
      <c r="R214" s="20"/>
      <c r="S214" s="20"/>
      <c r="T214" s="20"/>
      <c r="U214" s="20"/>
      <c r="V214" s="14"/>
      <c r="W214" s="14"/>
      <c r="X214" s="14"/>
      <c r="Y214" s="13"/>
      <c r="Z214" s="13"/>
      <c r="AA214" s="13"/>
      <c r="AB214" s="13"/>
      <c r="AC214" s="13"/>
      <c r="AD214" s="13"/>
      <c r="AE214" s="13"/>
      <c r="AF214" s="494"/>
      <c r="AG214" s="494"/>
      <c r="AH214" s="494"/>
      <c r="AI214" s="620"/>
      <c r="AJ214" s="620"/>
    </row>
    <row r="215" spans="1:36" s="38" customFormat="1" ht="15.75">
      <c r="A215" s="12"/>
      <c r="B215" s="1066"/>
      <c r="C215" s="1067"/>
      <c r="D215" s="1067"/>
      <c r="E215" s="1067"/>
      <c r="F215" s="1066"/>
      <c r="G215" s="1066"/>
      <c r="H215" s="1066"/>
      <c r="I215" s="1066"/>
      <c r="J215" s="1066"/>
      <c r="K215" s="1067"/>
      <c r="L215" s="1068"/>
      <c r="M215" s="20"/>
      <c r="N215" s="20"/>
      <c r="O215" s="20"/>
      <c r="P215" s="20"/>
      <c r="Q215" s="20"/>
      <c r="R215" s="20"/>
      <c r="S215" s="20"/>
      <c r="T215" s="20"/>
      <c r="U215" s="20"/>
      <c r="V215" s="14"/>
      <c r="W215" s="14"/>
      <c r="X215" s="14"/>
      <c r="Y215" s="13"/>
      <c r="Z215" s="13"/>
      <c r="AA215" s="13"/>
      <c r="AB215" s="13"/>
      <c r="AC215" s="13"/>
      <c r="AD215" s="13"/>
      <c r="AE215" s="13"/>
      <c r="AF215" s="494"/>
      <c r="AG215" s="494"/>
      <c r="AH215" s="494"/>
      <c r="AI215" s="620"/>
      <c r="AJ215" s="620"/>
    </row>
    <row r="216" spans="1:36" s="38" customFormat="1" ht="15.75">
      <c r="A216" s="12"/>
      <c r="B216" s="1066"/>
      <c r="C216" s="1067"/>
      <c r="D216" s="1067"/>
      <c r="E216" s="1067"/>
      <c r="F216" s="1066"/>
      <c r="G216" s="1066"/>
      <c r="H216" s="1066"/>
      <c r="I216" s="1066"/>
      <c r="J216" s="1066"/>
      <c r="K216" s="1067"/>
      <c r="L216" s="1068"/>
      <c r="M216" s="20"/>
      <c r="N216" s="20"/>
      <c r="O216" s="20"/>
      <c r="P216" s="20"/>
      <c r="Q216" s="20"/>
      <c r="R216" s="20"/>
      <c r="S216" s="20"/>
      <c r="T216" s="20"/>
      <c r="U216" s="20"/>
      <c r="V216" s="14"/>
      <c r="W216" s="14"/>
      <c r="X216" s="14"/>
      <c r="Y216" s="13"/>
      <c r="Z216" s="13"/>
      <c r="AA216" s="13"/>
      <c r="AB216" s="13"/>
      <c r="AC216" s="13"/>
      <c r="AD216" s="13"/>
      <c r="AE216" s="13"/>
      <c r="AF216" s="494"/>
      <c r="AG216" s="494"/>
      <c r="AH216" s="494"/>
      <c r="AI216" s="620"/>
      <c r="AJ216" s="620"/>
    </row>
    <row r="217" spans="1:36" s="38" customFormat="1" ht="15.75">
      <c r="A217" s="12"/>
      <c r="B217" s="1066"/>
      <c r="C217" s="1067"/>
      <c r="D217" s="1067"/>
      <c r="E217" s="1067"/>
      <c r="F217" s="1066"/>
      <c r="G217" s="1066"/>
      <c r="H217" s="1066"/>
      <c r="I217" s="1066"/>
      <c r="J217" s="1066"/>
      <c r="K217" s="1067"/>
      <c r="L217" s="1068"/>
      <c r="M217" s="20"/>
      <c r="N217" s="20"/>
      <c r="O217" s="20"/>
      <c r="P217" s="20"/>
      <c r="Q217" s="20"/>
      <c r="R217" s="20"/>
      <c r="S217" s="20"/>
      <c r="T217" s="20"/>
      <c r="U217" s="20"/>
      <c r="V217" s="14"/>
      <c r="W217" s="14"/>
      <c r="X217" s="14"/>
      <c r="Y217" s="13"/>
      <c r="Z217" s="13"/>
      <c r="AA217" s="13"/>
      <c r="AB217" s="13"/>
      <c r="AC217" s="13"/>
      <c r="AD217" s="13"/>
      <c r="AE217" s="13"/>
      <c r="AF217" s="494"/>
      <c r="AG217" s="494"/>
      <c r="AH217" s="494"/>
      <c r="AI217" s="620"/>
      <c r="AJ217" s="620"/>
    </row>
    <row r="218" spans="1:36" s="38" customFormat="1" ht="18.75" customHeight="1">
      <c r="A218" s="12"/>
      <c r="B218" s="1066"/>
      <c r="C218" s="1067"/>
      <c r="D218" s="1067"/>
      <c r="E218" s="1067"/>
      <c r="F218" s="1066"/>
      <c r="G218" s="1066"/>
      <c r="H218" s="1066"/>
      <c r="I218" s="1066"/>
      <c r="J218" s="1066"/>
      <c r="K218" s="1067"/>
      <c r="L218" s="1068"/>
      <c r="M218" s="20"/>
      <c r="N218" s="20"/>
      <c r="O218" s="20"/>
      <c r="P218" s="20"/>
      <c r="Q218" s="20"/>
      <c r="R218" s="20"/>
      <c r="S218" s="20"/>
      <c r="T218" s="20"/>
      <c r="U218" s="20"/>
      <c r="V218" s="14"/>
      <c r="W218" s="14"/>
      <c r="X218" s="14"/>
      <c r="Y218" s="13"/>
      <c r="Z218" s="13"/>
      <c r="AA218" s="13"/>
      <c r="AB218" s="13"/>
      <c r="AC218" s="13"/>
      <c r="AD218" s="13"/>
      <c r="AE218" s="13"/>
      <c r="AF218" s="494"/>
      <c r="AG218" s="494"/>
      <c r="AH218" s="494"/>
      <c r="AI218" s="620"/>
      <c r="AJ218" s="620"/>
    </row>
    <row r="219" spans="1:36" s="38" customFormat="1" ht="15.75">
      <c r="A219" s="12"/>
      <c r="B219" s="1066"/>
      <c r="C219" s="1067"/>
      <c r="D219" s="1067"/>
      <c r="E219" s="1067"/>
      <c r="F219" s="1066"/>
      <c r="G219" s="1066"/>
      <c r="H219" s="1066"/>
      <c r="I219" s="1066"/>
      <c r="J219" s="1066"/>
      <c r="K219" s="1067"/>
      <c r="L219" s="1068"/>
      <c r="M219" s="20"/>
      <c r="N219" s="20"/>
      <c r="O219" s="20"/>
      <c r="P219" s="20"/>
      <c r="Q219" s="20"/>
      <c r="R219" s="20"/>
      <c r="S219" s="20"/>
      <c r="T219" s="20"/>
      <c r="U219" s="20"/>
      <c r="V219" s="14"/>
      <c r="W219" s="14"/>
      <c r="X219" s="14"/>
      <c r="Y219" s="13"/>
      <c r="Z219" s="13"/>
      <c r="AA219" s="13"/>
      <c r="AB219" s="13"/>
      <c r="AC219" s="13"/>
      <c r="AD219" s="13"/>
      <c r="AE219" s="13"/>
      <c r="AF219" s="494"/>
      <c r="AG219" s="494"/>
      <c r="AH219" s="494"/>
      <c r="AI219" s="620"/>
      <c r="AJ219" s="620"/>
    </row>
    <row r="220" spans="1:36" s="38" customFormat="1" ht="15.75">
      <c r="A220" s="12"/>
      <c r="B220" s="1066"/>
      <c r="C220" s="1067"/>
      <c r="D220" s="1067"/>
      <c r="E220" s="1067"/>
      <c r="F220" s="1066"/>
      <c r="G220" s="1066"/>
      <c r="H220" s="1066"/>
      <c r="I220" s="1066"/>
      <c r="J220" s="1066"/>
      <c r="K220" s="1067"/>
      <c r="L220" s="1068"/>
      <c r="M220" s="20"/>
      <c r="N220" s="20"/>
      <c r="O220" s="20"/>
      <c r="P220" s="20"/>
      <c r="Q220" s="20"/>
      <c r="R220" s="20"/>
      <c r="S220" s="20"/>
      <c r="T220" s="20"/>
      <c r="U220" s="20"/>
      <c r="V220" s="14"/>
      <c r="W220" s="14"/>
      <c r="X220" s="14"/>
      <c r="Y220" s="13"/>
      <c r="Z220" s="13"/>
      <c r="AA220" s="13"/>
      <c r="AB220" s="13"/>
      <c r="AC220" s="13"/>
      <c r="AD220" s="13"/>
      <c r="AE220" s="13"/>
      <c r="AF220" s="494"/>
      <c r="AG220" s="494"/>
      <c r="AH220" s="494"/>
      <c r="AI220" s="620"/>
      <c r="AJ220" s="620"/>
    </row>
    <row r="221" spans="1:36" s="38" customFormat="1" ht="15.75">
      <c r="A221" s="12"/>
      <c r="B221" s="1066"/>
      <c r="C221" s="1067"/>
      <c r="D221" s="1067"/>
      <c r="E221" s="1067"/>
      <c r="F221" s="1066"/>
      <c r="G221" s="1066"/>
      <c r="H221" s="1066"/>
      <c r="I221" s="1066"/>
      <c r="J221" s="1066"/>
      <c r="K221" s="1067"/>
      <c r="L221" s="1068"/>
      <c r="M221" s="20"/>
      <c r="N221" s="20"/>
      <c r="O221" s="20"/>
      <c r="P221" s="20"/>
      <c r="Q221" s="20"/>
      <c r="R221" s="20"/>
      <c r="S221" s="20"/>
      <c r="T221" s="20"/>
      <c r="U221" s="20"/>
      <c r="V221" s="14"/>
      <c r="W221" s="14"/>
      <c r="X221" s="14"/>
      <c r="Y221" s="13"/>
      <c r="Z221" s="13"/>
      <c r="AA221" s="13"/>
      <c r="AB221" s="13"/>
      <c r="AC221" s="13"/>
      <c r="AD221" s="13"/>
      <c r="AE221" s="13"/>
      <c r="AF221" s="494"/>
      <c r="AG221" s="494"/>
      <c r="AH221" s="494"/>
      <c r="AI221" s="620"/>
      <c r="AJ221" s="620"/>
    </row>
    <row r="222" spans="1:36" s="38" customFormat="1" ht="15.75">
      <c r="A222" s="12"/>
      <c r="B222" s="1066"/>
      <c r="C222" s="1067"/>
      <c r="D222" s="1067"/>
      <c r="E222" s="1067"/>
      <c r="F222" s="1066"/>
      <c r="G222" s="1066"/>
      <c r="H222" s="1066"/>
      <c r="I222" s="1066"/>
      <c r="J222" s="1066"/>
      <c r="K222" s="1067"/>
      <c r="L222" s="1068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494"/>
      <c r="AG222" s="494"/>
      <c r="AH222" s="494"/>
      <c r="AI222" s="620"/>
      <c r="AJ222" s="620"/>
    </row>
    <row r="223" spans="1:36" s="38" customFormat="1" ht="15.75">
      <c r="A223" s="12"/>
      <c r="B223" s="13"/>
      <c r="C223" s="14"/>
      <c r="D223" s="15"/>
      <c r="E223" s="15"/>
      <c r="F223" s="14"/>
      <c r="G223" s="14"/>
      <c r="H223" s="13"/>
      <c r="I223" s="13"/>
      <c r="J223" s="13"/>
      <c r="K223" s="13"/>
      <c r="L223" s="47"/>
      <c r="M223" s="13"/>
      <c r="N223" s="13"/>
      <c r="O223" s="13"/>
      <c r="P223" s="13"/>
      <c r="Q223" s="13"/>
      <c r="R223" s="13"/>
      <c r="S223" s="13"/>
      <c r="T223" s="13"/>
      <c r="U223" s="13"/>
      <c r="V223" s="21"/>
      <c r="W223" s="21"/>
      <c r="X223" s="21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620"/>
      <c r="AJ223" s="620"/>
    </row>
    <row r="224" spans="1:36" s="38" customFormat="1" ht="15.75">
      <c r="A224" s="12"/>
      <c r="B224" s="13"/>
      <c r="C224" s="14"/>
      <c r="D224" s="15"/>
      <c r="E224" s="15"/>
      <c r="F224" s="14"/>
      <c r="G224" s="14"/>
      <c r="H224" s="13"/>
      <c r="I224" s="13"/>
      <c r="J224" s="13"/>
      <c r="K224" s="13"/>
      <c r="L224" s="47"/>
      <c r="M224" s="13"/>
      <c r="N224" s="13"/>
      <c r="O224" s="13"/>
      <c r="P224" s="13"/>
      <c r="Q224" s="13"/>
      <c r="R224" s="13"/>
      <c r="S224" s="13"/>
      <c r="T224" s="13"/>
      <c r="U224" s="13"/>
      <c r="V224" s="21"/>
      <c r="W224" s="21"/>
      <c r="X224" s="21"/>
      <c r="Y224" s="13"/>
      <c r="Z224" s="13"/>
      <c r="AA224" s="13"/>
      <c r="AB224" s="13"/>
      <c r="AC224" s="22"/>
      <c r="AD224" s="13"/>
      <c r="AE224" s="13"/>
      <c r="AF224" s="494"/>
      <c r="AG224" s="494"/>
      <c r="AH224" s="494"/>
      <c r="AI224" s="620"/>
      <c r="AJ224" s="620"/>
    </row>
    <row r="225" spans="23:29" ht="15.75">
      <c r="W225" s="22"/>
      <c r="X225" s="22"/>
      <c r="Y225" s="22"/>
      <c r="Z225" s="22"/>
      <c r="AA225" s="22"/>
      <c r="AB225" s="22"/>
      <c r="AC225" s="14"/>
    </row>
    <row r="226" spans="23:29" ht="15.75">
      <c r="W226" s="14"/>
      <c r="X226" s="14"/>
      <c r="Y226" s="14"/>
      <c r="Z226" s="14"/>
      <c r="AA226" s="14"/>
      <c r="AB226" s="14"/>
      <c r="AC226" s="14"/>
    </row>
    <row r="227" spans="23:29" ht="15.75">
      <c r="W227" s="14"/>
      <c r="X227" s="14"/>
      <c r="Y227" s="14"/>
      <c r="Z227" s="14"/>
      <c r="AA227" s="14"/>
      <c r="AB227" s="14"/>
      <c r="AC227" s="14"/>
    </row>
    <row r="228" spans="23:28" ht="15.75">
      <c r="W228" s="14"/>
      <c r="X228" s="14"/>
      <c r="Y228" s="14"/>
      <c r="Z228" s="14"/>
      <c r="AA228" s="14"/>
      <c r="AB228" s="14"/>
    </row>
  </sheetData>
  <sheetProtection/>
  <mergeCells count="760">
    <mergeCell ref="Q193:S193"/>
    <mergeCell ref="T193:V193"/>
    <mergeCell ref="W193:Y193"/>
    <mergeCell ref="Z193:AB193"/>
    <mergeCell ref="N194:AB194"/>
    <mergeCell ref="N184:AB184"/>
    <mergeCell ref="O175:P175"/>
    <mergeCell ref="R175:S175"/>
    <mergeCell ref="U175:V175"/>
    <mergeCell ref="X175:Y175"/>
    <mergeCell ref="A186:F186"/>
    <mergeCell ref="O186:P186"/>
    <mergeCell ref="R186:S186"/>
    <mergeCell ref="U186:V186"/>
    <mergeCell ref="X186:Y186"/>
    <mergeCell ref="A181:M181"/>
    <mergeCell ref="Z182:AB182"/>
    <mergeCell ref="N183:P183"/>
    <mergeCell ref="Q183:S183"/>
    <mergeCell ref="T183:V183"/>
    <mergeCell ref="W183:Y183"/>
    <mergeCell ref="Z183:AB183"/>
    <mergeCell ref="O181:P181"/>
    <mergeCell ref="R181:S181"/>
    <mergeCell ref="U181:V181"/>
    <mergeCell ref="X181:Y181"/>
    <mergeCell ref="A182:M182"/>
    <mergeCell ref="N182:P182"/>
    <mergeCell ref="Q182:S182"/>
    <mergeCell ref="T182:V182"/>
    <mergeCell ref="W182:Y182"/>
    <mergeCell ref="A179:M179"/>
    <mergeCell ref="O179:P179"/>
    <mergeCell ref="R179:S179"/>
    <mergeCell ref="U179:V179"/>
    <mergeCell ref="X179:Y179"/>
    <mergeCell ref="A180:M180"/>
    <mergeCell ref="O180:P180"/>
    <mergeCell ref="R180:S180"/>
    <mergeCell ref="U180:V180"/>
    <mergeCell ref="X180:Y180"/>
    <mergeCell ref="A177:M177"/>
    <mergeCell ref="O177:P177"/>
    <mergeCell ref="R177:S177"/>
    <mergeCell ref="U177:V177"/>
    <mergeCell ref="X177:Y177"/>
    <mergeCell ref="A178:M178"/>
    <mergeCell ref="O178:P178"/>
    <mergeCell ref="R178:S178"/>
    <mergeCell ref="U178:V178"/>
    <mergeCell ref="X178:Y178"/>
    <mergeCell ref="O165:P165"/>
    <mergeCell ref="R165:S165"/>
    <mergeCell ref="U165:V165"/>
    <mergeCell ref="X165:Y165"/>
    <mergeCell ref="A176:F176"/>
    <mergeCell ref="O176:P176"/>
    <mergeCell ref="R176:S176"/>
    <mergeCell ref="U176:V176"/>
    <mergeCell ref="X176:Y176"/>
    <mergeCell ref="N173:P173"/>
    <mergeCell ref="Q173:S173"/>
    <mergeCell ref="T173:V173"/>
    <mergeCell ref="W173:Y173"/>
    <mergeCell ref="Z173:AB173"/>
    <mergeCell ref="N174:AB174"/>
    <mergeCell ref="A172:M172"/>
    <mergeCell ref="N172:P172"/>
    <mergeCell ref="Q172:S172"/>
    <mergeCell ref="T172:V172"/>
    <mergeCell ref="W172:Y172"/>
    <mergeCell ref="Z172:AB172"/>
    <mergeCell ref="A170:M170"/>
    <mergeCell ref="O170:P170"/>
    <mergeCell ref="R170:S170"/>
    <mergeCell ref="U170:V170"/>
    <mergeCell ref="X170:Y170"/>
    <mergeCell ref="A171:M171"/>
    <mergeCell ref="O171:P171"/>
    <mergeCell ref="R171:S171"/>
    <mergeCell ref="U171:V171"/>
    <mergeCell ref="X171:Y171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66:F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X132:Y132"/>
    <mergeCell ref="O118:P118"/>
    <mergeCell ref="O119:P119"/>
    <mergeCell ref="O120:P120"/>
    <mergeCell ref="R118:S118"/>
    <mergeCell ref="R119:S119"/>
    <mergeCell ref="R120:S120"/>
    <mergeCell ref="U118:V118"/>
    <mergeCell ref="U119:V119"/>
    <mergeCell ref="X133:Y133"/>
    <mergeCell ref="U137:V137"/>
    <mergeCell ref="R137:S137"/>
    <mergeCell ref="R136:S136"/>
    <mergeCell ref="R135:S135"/>
    <mergeCell ref="X120:Y120"/>
    <mergeCell ref="X131:Y131"/>
    <mergeCell ref="X130:Y130"/>
    <mergeCell ref="X129:Y129"/>
    <mergeCell ref="X128:Y128"/>
    <mergeCell ref="X163:Y163"/>
    <mergeCell ref="X159:Y159"/>
    <mergeCell ref="X160:Y160"/>
    <mergeCell ref="X161:Y161"/>
    <mergeCell ref="X162:Y162"/>
    <mergeCell ref="A164:F164"/>
    <mergeCell ref="R162:S162"/>
    <mergeCell ref="R163:S163"/>
    <mergeCell ref="U162:V162"/>
    <mergeCell ref="U163:V163"/>
    <mergeCell ref="O129:P129"/>
    <mergeCell ref="O130:P130"/>
    <mergeCell ref="O131:P131"/>
    <mergeCell ref="O132:P132"/>
    <mergeCell ref="O133:P133"/>
    <mergeCell ref="O134:P134"/>
    <mergeCell ref="U45:V45"/>
    <mergeCell ref="U41:V41"/>
    <mergeCell ref="U42:V42"/>
    <mergeCell ref="U46:V46"/>
    <mergeCell ref="U47:V47"/>
    <mergeCell ref="U43:V43"/>
    <mergeCell ref="U44:V44"/>
    <mergeCell ref="X40:Y40"/>
    <mergeCell ref="X43:Y43"/>
    <mergeCell ref="X44:Y44"/>
    <mergeCell ref="X45:Y45"/>
    <mergeCell ref="X46:Y46"/>
    <mergeCell ref="X47:Y47"/>
    <mergeCell ref="X41:Y41"/>
    <mergeCell ref="X42:Y42"/>
    <mergeCell ref="U40:V40"/>
    <mergeCell ref="X33:Y33"/>
    <mergeCell ref="X34:Y34"/>
    <mergeCell ref="X35:Y35"/>
    <mergeCell ref="X36:Y36"/>
    <mergeCell ref="X37:Y37"/>
    <mergeCell ref="X38:Y38"/>
    <mergeCell ref="U38:V38"/>
    <mergeCell ref="U39:V39"/>
    <mergeCell ref="X39:Y39"/>
    <mergeCell ref="X28:Y28"/>
    <mergeCell ref="X29:Y29"/>
    <mergeCell ref="X30:Y30"/>
    <mergeCell ref="U37:V37"/>
    <mergeCell ref="U26:V26"/>
    <mergeCell ref="U27:V27"/>
    <mergeCell ref="U28:V28"/>
    <mergeCell ref="U29:V29"/>
    <mergeCell ref="X31:Y31"/>
    <mergeCell ref="X32:Y32"/>
    <mergeCell ref="U31:V31"/>
    <mergeCell ref="U32:V32"/>
    <mergeCell ref="U33:V33"/>
    <mergeCell ref="U34:V34"/>
    <mergeCell ref="U35:V35"/>
    <mergeCell ref="U36:V36"/>
    <mergeCell ref="R34:S34"/>
    <mergeCell ref="R35:S35"/>
    <mergeCell ref="R36:S36"/>
    <mergeCell ref="R37:S37"/>
    <mergeCell ref="R38:S38"/>
    <mergeCell ref="R39:S39"/>
    <mergeCell ref="O46:P46"/>
    <mergeCell ref="R43:S43"/>
    <mergeCell ref="R44:S44"/>
    <mergeCell ref="R45:S45"/>
    <mergeCell ref="R46:S46"/>
    <mergeCell ref="O47:P47"/>
    <mergeCell ref="R47:S47"/>
    <mergeCell ref="O40:P40"/>
    <mergeCell ref="O43:P43"/>
    <mergeCell ref="O44:P44"/>
    <mergeCell ref="O45:P45"/>
    <mergeCell ref="R41:S41"/>
    <mergeCell ref="O42:P42"/>
    <mergeCell ref="R40:S40"/>
    <mergeCell ref="R42:S42"/>
    <mergeCell ref="O34:P34"/>
    <mergeCell ref="O35:P35"/>
    <mergeCell ref="O36:P36"/>
    <mergeCell ref="O37:P37"/>
    <mergeCell ref="O38:P38"/>
    <mergeCell ref="O39:P39"/>
    <mergeCell ref="R27:S27"/>
    <mergeCell ref="R28:S28"/>
    <mergeCell ref="R29:S29"/>
    <mergeCell ref="R31:S31"/>
    <mergeCell ref="R32:S32"/>
    <mergeCell ref="R33:S33"/>
    <mergeCell ref="R18:S18"/>
    <mergeCell ref="R19:S19"/>
    <mergeCell ref="O17:P17"/>
    <mergeCell ref="O29:P29"/>
    <mergeCell ref="O30:P30"/>
    <mergeCell ref="A25:AB25"/>
    <mergeCell ref="U30:V30"/>
    <mergeCell ref="X26:Y26"/>
    <mergeCell ref="X27:Y27"/>
    <mergeCell ref="R26:S26"/>
    <mergeCell ref="U18:V18"/>
    <mergeCell ref="U19:V19"/>
    <mergeCell ref="U17:V17"/>
    <mergeCell ref="O27:P27"/>
    <mergeCell ref="O28:P28"/>
    <mergeCell ref="O24:P24"/>
    <mergeCell ref="R17:S17"/>
    <mergeCell ref="R24:S24"/>
    <mergeCell ref="O18:P18"/>
    <mergeCell ref="O23:P23"/>
    <mergeCell ref="X14:Y14"/>
    <mergeCell ref="X15:Y15"/>
    <mergeCell ref="X16:Y16"/>
    <mergeCell ref="U16:V16"/>
    <mergeCell ref="X17:Y17"/>
    <mergeCell ref="U24:V24"/>
    <mergeCell ref="X19:Y19"/>
    <mergeCell ref="X20:Y20"/>
    <mergeCell ref="X24:Y24"/>
    <mergeCell ref="U22:V22"/>
    <mergeCell ref="U15:V15"/>
    <mergeCell ref="X12:Y12"/>
    <mergeCell ref="U12:V12"/>
    <mergeCell ref="U8:V8"/>
    <mergeCell ref="U11:V11"/>
    <mergeCell ref="O16:P16"/>
    <mergeCell ref="R16:S16"/>
    <mergeCell ref="O13:P13"/>
    <mergeCell ref="O15:P15"/>
    <mergeCell ref="R14:S14"/>
    <mergeCell ref="O14:P14"/>
    <mergeCell ref="O11:P11"/>
    <mergeCell ref="A9:AB9"/>
    <mergeCell ref="U6:V6"/>
    <mergeCell ref="U7:V7"/>
    <mergeCell ref="X11:Y11"/>
    <mergeCell ref="R8:S8"/>
    <mergeCell ref="X13:Y13"/>
    <mergeCell ref="U13:V13"/>
    <mergeCell ref="U14:V14"/>
    <mergeCell ref="O26:P26"/>
    <mergeCell ref="U20:V20"/>
    <mergeCell ref="U21:V21"/>
    <mergeCell ref="U87:V87"/>
    <mergeCell ref="U88:V88"/>
    <mergeCell ref="R30:S30"/>
    <mergeCell ref="U23:V23"/>
    <mergeCell ref="O31:P31"/>
    <mergeCell ref="O32:P32"/>
    <mergeCell ref="O33:P33"/>
    <mergeCell ref="R15:S15"/>
    <mergeCell ref="R7:S7"/>
    <mergeCell ref="B2:B7"/>
    <mergeCell ref="N5:AB5"/>
    <mergeCell ref="E5:E7"/>
    <mergeCell ref="O19:P19"/>
    <mergeCell ref="K5:K7"/>
    <mergeCell ref="R11:S11"/>
    <mergeCell ref="R12:S12"/>
    <mergeCell ref="R13:S13"/>
    <mergeCell ref="J201:N201"/>
    <mergeCell ref="J5:J7"/>
    <mergeCell ref="A24:F24"/>
    <mergeCell ref="X6:Y6"/>
    <mergeCell ref="X7:Y7"/>
    <mergeCell ref="X8:Y8"/>
    <mergeCell ref="X18:Y18"/>
    <mergeCell ref="O126:P126"/>
    <mergeCell ref="O127:P127"/>
    <mergeCell ref="O128:P128"/>
    <mergeCell ref="E4:F4"/>
    <mergeCell ref="D4:D7"/>
    <mergeCell ref="A47:F47"/>
    <mergeCell ref="O20:P20"/>
    <mergeCell ref="O21:P21"/>
    <mergeCell ref="O22:P22"/>
    <mergeCell ref="O12:P12"/>
    <mergeCell ref="I4:I7"/>
    <mergeCell ref="H3:H7"/>
    <mergeCell ref="O6:P6"/>
    <mergeCell ref="T4:V4"/>
    <mergeCell ref="A1:AB1"/>
    <mergeCell ref="I3:L3"/>
    <mergeCell ref="W4:Y4"/>
    <mergeCell ref="F5:F7"/>
    <mergeCell ref="C4:C7"/>
    <mergeCell ref="G2:G7"/>
    <mergeCell ref="J4:L4"/>
    <mergeCell ref="H2:M2"/>
    <mergeCell ref="M3:M7"/>
    <mergeCell ref="N4:P4"/>
    <mergeCell ref="R20:S20"/>
    <mergeCell ref="R21:S21"/>
    <mergeCell ref="R22:S22"/>
    <mergeCell ref="Q4:S4"/>
    <mergeCell ref="L5:L7"/>
    <mergeCell ref="O8:P8"/>
    <mergeCell ref="R6:S6"/>
    <mergeCell ref="O7:P7"/>
    <mergeCell ref="A10:AB10"/>
    <mergeCell ref="N2:AE3"/>
    <mergeCell ref="A56:AB56"/>
    <mergeCell ref="A57:AB57"/>
    <mergeCell ref="Z4:AB4"/>
    <mergeCell ref="X21:Y21"/>
    <mergeCell ref="X22:Y22"/>
    <mergeCell ref="X23:Y23"/>
    <mergeCell ref="R23:S23"/>
    <mergeCell ref="C2:F3"/>
    <mergeCell ref="A2:A7"/>
    <mergeCell ref="A94:F94"/>
    <mergeCell ref="U83:V83"/>
    <mergeCell ref="U84:V84"/>
    <mergeCell ref="U85:V85"/>
    <mergeCell ref="U86:V86"/>
    <mergeCell ref="U94:V94"/>
    <mergeCell ref="U89:V89"/>
    <mergeCell ref="U90:V90"/>
    <mergeCell ref="U91:V91"/>
    <mergeCell ref="U92:V92"/>
    <mergeCell ref="R158:S158"/>
    <mergeCell ref="O86:P86"/>
    <mergeCell ref="O87:P87"/>
    <mergeCell ref="O158:P158"/>
    <mergeCell ref="O164:P164"/>
    <mergeCell ref="R156:S156"/>
    <mergeCell ref="O157:P157"/>
    <mergeCell ref="O123:P123"/>
    <mergeCell ref="O124:P124"/>
    <mergeCell ref="R164:S164"/>
    <mergeCell ref="O84:P84"/>
    <mergeCell ref="R84:S84"/>
    <mergeCell ref="X84:Y84"/>
    <mergeCell ref="R83:S83"/>
    <mergeCell ref="O83:P83"/>
    <mergeCell ref="X83:Y83"/>
    <mergeCell ref="O85:P85"/>
    <mergeCell ref="O156:P156"/>
    <mergeCell ref="O88:P88"/>
    <mergeCell ref="O89:P89"/>
    <mergeCell ref="O90:P90"/>
    <mergeCell ref="O91:P91"/>
    <mergeCell ref="O154:P154"/>
    <mergeCell ref="O155:P155"/>
    <mergeCell ref="O153:P153"/>
    <mergeCell ref="O147:P147"/>
    <mergeCell ref="R89:S89"/>
    <mergeCell ref="R90:S90"/>
    <mergeCell ref="R91:S91"/>
    <mergeCell ref="R92:S92"/>
    <mergeCell ref="R153:S153"/>
    <mergeCell ref="O152:P152"/>
    <mergeCell ref="O125:P125"/>
    <mergeCell ref="A96:AB96"/>
    <mergeCell ref="X137:Y137"/>
    <mergeCell ref="O148:P148"/>
    <mergeCell ref="R86:S86"/>
    <mergeCell ref="R87:S87"/>
    <mergeCell ref="R88:S88"/>
    <mergeCell ref="O150:P150"/>
    <mergeCell ref="O151:P151"/>
    <mergeCell ref="R150:S150"/>
    <mergeCell ref="R151:S151"/>
    <mergeCell ref="O149:P149"/>
    <mergeCell ref="O146:P146"/>
    <mergeCell ref="O92:P92"/>
    <mergeCell ref="X85:Y85"/>
    <mergeCell ref="X86:Y86"/>
    <mergeCell ref="X87:Y87"/>
    <mergeCell ref="X88:Y88"/>
    <mergeCell ref="X89:Y89"/>
    <mergeCell ref="R149:S149"/>
    <mergeCell ref="U142:V142"/>
    <mergeCell ref="U143:V143"/>
    <mergeCell ref="R94:S94"/>
    <mergeCell ref="R85:S85"/>
    <mergeCell ref="R146:S146"/>
    <mergeCell ref="R147:S147"/>
    <mergeCell ref="R148:S148"/>
    <mergeCell ref="O144:P144"/>
    <mergeCell ref="O145:P145"/>
    <mergeCell ref="R144:S144"/>
    <mergeCell ref="R145:S145"/>
    <mergeCell ref="R152:S152"/>
    <mergeCell ref="R154:S154"/>
    <mergeCell ref="R155:S155"/>
    <mergeCell ref="R157:S157"/>
    <mergeCell ref="R93:S93"/>
    <mergeCell ref="O121:P121"/>
    <mergeCell ref="O122:P122"/>
    <mergeCell ref="O141:P141"/>
    <mergeCell ref="O142:P142"/>
    <mergeCell ref="O143:P143"/>
    <mergeCell ref="X90:Y90"/>
    <mergeCell ref="X91:Y91"/>
    <mergeCell ref="X92:Y92"/>
    <mergeCell ref="O94:P94"/>
    <mergeCell ref="X118:Y118"/>
    <mergeCell ref="X119:Y119"/>
    <mergeCell ref="X93:Y93"/>
    <mergeCell ref="U98:V98"/>
    <mergeCell ref="X98:Y98"/>
    <mergeCell ref="O99:P99"/>
    <mergeCell ref="R142:S142"/>
    <mergeCell ref="R143:S143"/>
    <mergeCell ref="X94:Y94"/>
    <mergeCell ref="X136:Y136"/>
    <mergeCell ref="X135:Y135"/>
    <mergeCell ref="X134:Y134"/>
    <mergeCell ref="A138:AB138"/>
    <mergeCell ref="O139:P139"/>
    <mergeCell ref="O140:P140"/>
    <mergeCell ref="R139:S139"/>
    <mergeCell ref="R140:S140"/>
    <mergeCell ref="X139:Y139"/>
    <mergeCell ref="X140:Y140"/>
    <mergeCell ref="O117:P117"/>
    <mergeCell ref="O93:P93"/>
    <mergeCell ref="R141:S141"/>
    <mergeCell ref="X141:Y141"/>
    <mergeCell ref="A95:AB95"/>
    <mergeCell ref="O98:P98"/>
    <mergeCell ref="R98:S98"/>
    <mergeCell ref="U144:V144"/>
    <mergeCell ref="U145:V145"/>
    <mergeCell ref="U146:V146"/>
    <mergeCell ref="U147:V147"/>
    <mergeCell ref="U139:V139"/>
    <mergeCell ref="U140:V140"/>
    <mergeCell ref="U141:V141"/>
    <mergeCell ref="U157:V157"/>
    <mergeCell ref="U153:V153"/>
    <mergeCell ref="U154:V154"/>
    <mergeCell ref="U155:V155"/>
    <mergeCell ref="U148:V148"/>
    <mergeCell ref="U149:V149"/>
    <mergeCell ref="U150:V150"/>
    <mergeCell ref="U151:V151"/>
    <mergeCell ref="U152:V152"/>
    <mergeCell ref="U164:V164"/>
    <mergeCell ref="X142:Y142"/>
    <mergeCell ref="X143:Y143"/>
    <mergeCell ref="X144:Y144"/>
    <mergeCell ref="X149:Y149"/>
    <mergeCell ref="X156:Y156"/>
    <mergeCell ref="X157:Y157"/>
    <mergeCell ref="X158:Y158"/>
    <mergeCell ref="U156:V156"/>
    <mergeCell ref="U161:V161"/>
    <mergeCell ref="X150:Y150"/>
    <mergeCell ref="X151:Y151"/>
    <mergeCell ref="X152:Y152"/>
    <mergeCell ref="X153:Y153"/>
    <mergeCell ref="X145:Y145"/>
    <mergeCell ref="X146:Y146"/>
    <mergeCell ref="X147:Y147"/>
    <mergeCell ref="X148:Y148"/>
    <mergeCell ref="X164:Y164"/>
    <mergeCell ref="X154:Y154"/>
    <mergeCell ref="X155:Y155"/>
    <mergeCell ref="U158:V158"/>
    <mergeCell ref="R161:S161"/>
    <mergeCell ref="A187:M187"/>
    <mergeCell ref="O187:P187"/>
    <mergeCell ref="R187:S187"/>
    <mergeCell ref="U187:V187"/>
    <mergeCell ref="X187:Y187"/>
    <mergeCell ref="A188:M188"/>
    <mergeCell ref="O188:P188"/>
    <mergeCell ref="R188:S188"/>
    <mergeCell ref="U188:V188"/>
    <mergeCell ref="X188:Y188"/>
    <mergeCell ref="A189:M189"/>
    <mergeCell ref="O189:P189"/>
    <mergeCell ref="R189:S189"/>
    <mergeCell ref="U189:V189"/>
    <mergeCell ref="X189:Y189"/>
    <mergeCell ref="A190:M190"/>
    <mergeCell ref="O190:P190"/>
    <mergeCell ref="R190:S190"/>
    <mergeCell ref="U190:V190"/>
    <mergeCell ref="X190:Y190"/>
    <mergeCell ref="A191:M191"/>
    <mergeCell ref="O191:P191"/>
    <mergeCell ref="R191:S191"/>
    <mergeCell ref="U191:V191"/>
    <mergeCell ref="X191:Y191"/>
    <mergeCell ref="A192:M192"/>
    <mergeCell ref="N192:P192"/>
    <mergeCell ref="Q192:S192"/>
    <mergeCell ref="T192:V192"/>
    <mergeCell ref="W192:Y192"/>
    <mergeCell ref="Z192:AB192"/>
    <mergeCell ref="D196:F196"/>
    <mergeCell ref="H196:J196"/>
    <mergeCell ref="D197:F197"/>
    <mergeCell ref="H197:J197"/>
    <mergeCell ref="H198:J198"/>
    <mergeCell ref="N193:P193"/>
    <mergeCell ref="O59:P59"/>
    <mergeCell ref="R59:S59"/>
    <mergeCell ref="U59:V59"/>
    <mergeCell ref="X59:Y59"/>
    <mergeCell ref="R159:S159"/>
    <mergeCell ref="R160:S160"/>
    <mergeCell ref="U159:V159"/>
    <mergeCell ref="U160:V160"/>
    <mergeCell ref="A115:AB115"/>
    <mergeCell ref="O116:P116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A48:F48"/>
    <mergeCell ref="O48:P48"/>
    <mergeCell ref="R48:S48"/>
    <mergeCell ref="U48:V48"/>
    <mergeCell ref="X48:Y48"/>
    <mergeCell ref="O66:P66"/>
    <mergeCell ref="O70:P70"/>
    <mergeCell ref="R70:S70"/>
    <mergeCell ref="U70:V70"/>
    <mergeCell ref="X70:Y70"/>
    <mergeCell ref="A114:F114"/>
    <mergeCell ref="O114:P114"/>
    <mergeCell ref="R114:S114"/>
    <mergeCell ref="U114:V114"/>
    <mergeCell ref="X114:Y114"/>
    <mergeCell ref="U93:V93"/>
    <mergeCell ref="X71:Y71"/>
    <mergeCell ref="A72:F72"/>
    <mergeCell ref="O72:P72"/>
    <mergeCell ref="R72:S72"/>
    <mergeCell ref="U72:V72"/>
    <mergeCell ref="X72:Y72"/>
    <mergeCell ref="X69:Y69"/>
    <mergeCell ref="A58:AB58"/>
    <mergeCell ref="A82:AB82"/>
    <mergeCell ref="O75:P75"/>
    <mergeCell ref="R75:S75"/>
    <mergeCell ref="U75:V75"/>
    <mergeCell ref="X75:Y75"/>
    <mergeCell ref="O71:P71"/>
    <mergeCell ref="R71:S71"/>
    <mergeCell ref="U71:V71"/>
    <mergeCell ref="X51:Y51"/>
    <mergeCell ref="A52:F52"/>
    <mergeCell ref="O52:P52"/>
    <mergeCell ref="R52:S52"/>
    <mergeCell ref="U52:V52"/>
    <mergeCell ref="X52:Y52"/>
    <mergeCell ref="A49:AB49"/>
    <mergeCell ref="A53:F53"/>
    <mergeCell ref="O53:P53"/>
    <mergeCell ref="R53:S53"/>
    <mergeCell ref="U53:V53"/>
    <mergeCell ref="X53:Y53"/>
    <mergeCell ref="A50:AB50"/>
    <mergeCell ref="O51:P51"/>
    <mergeCell ref="R51:S51"/>
    <mergeCell ref="U51:V51"/>
    <mergeCell ref="A54:AB54"/>
    <mergeCell ref="A55:AB55"/>
    <mergeCell ref="O74:P74"/>
    <mergeCell ref="R74:S74"/>
    <mergeCell ref="U74:V74"/>
    <mergeCell ref="X74:Y74"/>
    <mergeCell ref="A73:AB73"/>
    <mergeCell ref="O69:P69"/>
    <mergeCell ref="R69:S69"/>
    <mergeCell ref="U69:V69"/>
    <mergeCell ref="A76:F76"/>
    <mergeCell ref="O76:P76"/>
    <mergeCell ref="R76:S76"/>
    <mergeCell ref="U76:V76"/>
    <mergeCell ref="X76:Y76"/>
    <mergeCell ref="A77:AB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A81:F81"/>
    <mergeCell ref="O81:P81"/>
    <mergeCell ref="R81:S81"/>
    <mergeCell ref="U81:V81"/>
    <mergeCell ref="X81:Y81"/>
    <mergeCell ref="R99:S99"/>
    <mergeCell ref="U99:V99"/>
    <mergeCell ref="X99:Y99"/>
    <mergeCell ref="A97:AB97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4:P104"/>
    <mergeCell ref="R104:S104"/>
    <mergeCell ref="U104:V104"/>
    <mergeCell ref="X104:Y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O112:P112"/>
    <mergeCell ref="R112:S112"/>
    <mergeCell ref="U112:V112"/>
    <mergeCell ref="X112:Y112"/>
    <mergeCell ref="O113:P113"/>
    <mergeCell ref="R113:S113"/>
    <mergeCell ref="U113:V113"/>
    <mergeCell ref="X113:Y113"/>
    <mergeCell ref="H200:I200"/>
    <mergeCell ref="O159:P159"/>
    <mergeCell ref="O160:P160"/>
    <mergeCell ref="O161:P161"/>
    <mergeCell ref="O162:P162"/>
    <mergeCell ref="O163:P163"/>
    <mergeCell ref="X127:Y127"/>
    <mergeCell ref="X126:Y126"/>
    <mergeCell ref="X125:Y125"/>
    <mergeCell ref="X124:Y124"/>
    <mergeCell ref="X116:Y116"/>
    <mergeCell ref="X117:Y117"/>
    <mergeCell ref="X121:Y121"/>
    <mergeCell ref="X122:Y122"/>
    <mergeCell ref="X123:Y123"/>
    <mergeCell ref="U116:V116"/>
    <mergeCell ref="R116:S116"/>
    <mergeCell ref="R117:S117"/>
    <mergeCell ref="U117:V117"/>
    <mergeCell ref="U121:V121"/>
    <mergeCell ref="R121:S121"/>
    <mergeCell ref="U120:V120"/>
    <mergeCell ref="R128:S128"/>
    <mergeCell ref="U128:V128"/>
    <mergeCell ref="R129:S129"/>
    <mergeCell ref="R122:S122"/>
    <mergeCell ref="U122:V122"/>
    <mergeCell ref="U123:V123"/>
    <mergeCell ref="R123:S123"/>
    <mergeCell ref="R124:S124"/>
    <mergeCell ref="U124:V124"/>
    <mergeCell ref="U125:V125"/>
    <mergeCell ref="R125:S125"/>
    <mergeCell ref="R126:S126"/>
    <mergeCell ref="U126:V126"/>
    <mergeCell ref="R127:S127"/>
    <mergeCell ref="U127:V127"/>
    <mergeCell ref="A137:F137"/>
    <mergeCell ref="U131:V131"/>
    <mergeCell ref="U132:V132"/>
    <mergeCell ref="U133:V133"/>
    <mergeCell ref="U134:V134"/>
    <mergeCell ref="O135:P135"/>
    <mergeCell ref="O136:P136"/>
    <mergeCell ref="O137:P137"/>
    <mergeCell ref="U136:V136"/>
    <mergeCell ref="R134:S134"/>
    <mergeCell ref="R133:S133"/>
    <mergeCell ref="U129:V129"/>
    <mergeCell ref="R130:S130"/>
    <mergeCell ref="U130:V130"/>
    <mergeCell ref="R131:S131"/>
    <mergeCell ref="U135:V135"/>
    <mergeCell ref="R132:S13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5" r:id="rId1"/>
  <ignoredErrors>
    <ignoredError sqref="A11 A14:A23 A26:A30 A37:A46" twoDigitTextYear="1"/>
    <ignoredError sqref="H164 M124 H117 M117 M132 M122 H94" formula="1"/>
    <ignoredError sqref="G122 I127 G127 G117 I117" formulaRange="1"/>
    <ignoredError sqref="I83:L83 I85 I86:K86 I87:I90 I91:K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7"/>
  <sheetViews>
    <sheetView view="pageBreakPreview" zoomScale="75" zoomScaleNormal="50" zoomScaleSheetLayoutView="75" zoomScalePageLayoutView="0" workbookViewId="0" topLeftCell="A1">
      <pane ySplit="8" topLeftCell="A24" activePane="bottomLeft" state="frozen"/>
      <selection pane="topLeft" activeCell="A1" sqref="A1"/>
      <selection pane="bottomLeft" activeCell="AD42" sqref="AD42:AD66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customWidth="1"/>
    <col min="30" max="30" width="7.75390625" style="13" customWidth="1"/>
    <col min="31" max="31" width="5.125" style="13" customWidth="1"/>
    <col min="32" max="34" width="9.125" style="499" customWidth="1"/>
    <col min="35" max="35" width="9.25390625" style="680" customWidth="1"/>
    <col min="36" max="36" width="5.00390625" style="680" customWidth="1"/>
    <col min="37" max="37" width="9.125" style="13" customWidth="1"/>
    <col min="38" max="38" width="12.75390625" style="13" bestFit="1" customWidth="1"/>
    <col min="39" max="39" width="12.375" style="13" customWidth="1"/>
    <col min="40" max="16384" width="9.125" style="13" customWidth="1"/>
  </cols>
  <sheetData>
    <row r="1" spans="1:36" s="38" customFormat="1" ht="19.5" thickBot="1">
      <c r="A1" s="1935"/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  <c r="U1" s="1936"/>
      <c r="V1" s="1936"/>
      <c r="W1" s="1936"/>
      <c r="X1" s="1936"/>
      <c r="Y1" s="2075"/>
      <c r="Z1" s="2075"/>
      <c r="AA1" s="2075"/>
      <c r="AB1" s="2076"/>
      <c r="AC1" s="528"/>
      <c r="AD1" s="528"/>
      <c r="AE1" s="529"/>
      <c r="AF1" s="494"/>
      <c r="AG1" s="494"/>
      <c r="AH1" s="494"/>
      <c r="AI1" s="620"/>
      <c r="AJ1" s="620"/>
    </row>
    <row r="2" spans="1:36" s="38" customFormat="1" ht="18.75" customHeight="1">
      <c r="A2" s="1920" t="s">
        <v>24</v>
      </c>
      <c r="B2" s="1970" t="s">
        <v>125</v>
      </c>
      <c r="C2" s="1912" t="s">
        <v>260</v>
      </c>
      <c r="D2" s="1913"/>
      <c r="E2" s="2079"/>
      <c r="F2" s="2080"/>
      <c r="G2" s="1945" t="s">
        <v>124</v>
      </c>
      <c r="H2" s="1951" t="s">
        <v>112</v>
      </c>
      <c r="I2" s="1952"/>
      <c r="J2" s="1952"/>
      <c r="K2" s="1952"/>
      <c r="L2" s="1952"/>
      <c r="M2" s="1953"/>
      <c r="N2" s="1895" t="s">
        <v>259</v>
      </c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7"/>
      <c r="AF2" s="494"/>
      <c r="AG2" s="494"/>
      <c r="AH2" s="494"/>
      <c r="AI2" s="620"/>
      <c r="AJ2" s="620"/>
    </row>
    <row r="3" spans="1:36" s="38" customFormat="1" ht="24.75" customHeight="1" thickBot="1">
      <c r="A3" s="1921"/>
      <c r="B3" s="1971"/>
      <c r="C3" s="1916"/>
      <c r="D3" s="1917"/>
      <c r="E3" s="2081"/>
      <c r="F3" s="2082"/>
      <c r="G3" s="1946"/>
      <c r="H3" s="1961" t="s">
        <v>116</v>
      </c>
      <c r="I3" s="1939" t="s">
        <v>117</v>
      </c>
      <c r="J3" s="1939"/>
      <c r="K3" s="1939"/>
      <c r="L3" s="1939"/>
      <c r="M3" s="1954" t="s">
        <v>113</v>
      </c>
      <c r="N3" s="1898"/>
      <c r="O3" s="1899"/>
      <c r="P3" s="1899"/>
      <c r="Q3" s="1899"/>
      <c r="R3" s="1899"/>
      <c r="S3" s="1899"/>
      <c r="T3" s="1899"/>
      <c r="U3" s="1899"/>
      <c r="V3" s="1899"/>
      <c r="W3" s="1899"/>
      <c r="X3" s="1899"/>
      <c r="Y3" s="1899"/>
      <c r="Z3" s="1899"/>
      <c r="AA3" s="1899"/>
      <c r="AB3" s="1899"/>
      <c r="AC3" s="1899"/>
      <c r="AD3" s="1899"/>
      <c r="AE3" s="1900"/>
      <c r="AF3" s="494">
        <v>1</v>
      </c>
      <c r="AG3" s="494"/>
      <c r="AH3" s="494"/>
      <c r="AI3" s="620"/>
      <c r="AJ3" s="620"/>
    </row>
    <row r="4" spans="1:36" s="38" customFormat="1" ht="18" customHeight="1" thickBot="1">
      <c r="A4" s="1921"/>
      <c r="B4" s="1971"/>
      <c r="C4" s="1943" t="s">
        <v>25</v>
      </c>
      <c r="D4" s="1958" t="s">
        <v>26</v>
      </c>
      <c r="E4" s="1956" t="s">
        <v>118</v>
      </c>
      <c r="F4" s="1957"/>
      <c r="G4" s="1946"/>
      <c r="H4" s="1961"/>
      <c r="I4" s="1958" t="s">
        <v>114</v>
      </c>
      <c r="J4" s="1948" t="s">
        <v>115</v>
      </c>
      <c r="K4" s="2072"/>
      <c r="L4" s="2073"/>
      <c r="M4" s="1954"/>
      <c r="N4" s="1903" t="s">
        <v>27</v>
      </c>
      <c r="O4" s="1904"/>
      <c r="P4" s="1905"/>
      <c r="Q4" s="1903" t="s">
        <v>28</v>
      </c>
      <c r="R4" s="1904"/>
      <c r="S4" s="1905"/>
      <c r="T4" s="1903" t="s">
        <v>29</v>
      </c>
      <c r="U4" s="1904"/>
      <c r="V4" s="1905"/>
      <c r="W4" s="1903" t="s">
        <v>30</v>
      </c>
      <c r="X4" s="1904"/>
      <c r="Y4" s="1905"/>
      <c r="Z4" s="1903" t="s">
        <v>31</v>
      </c>
      <c r="AA4" s="1904"/>
      <c r="AB4" s="1905"/>
      <c r="AC4" s="530"/>
      <c r="AD4" s="500"/>
      <c r="AE4" s="531"/>
      <c r="AF4" s="494">
        <v>2</v>
      </c>
      <c r="AG4" s="494"/>
      <c r="AH4" s="494"/>
      <c r="AI4" s="620"/>
      <c r="AJ4" s="620"/>
    </row>
    <row r="5" spans="1:36" s="38" customFormat="1" ht="19.5" thickBot="1">
      <c r="A5" s="1921"/>
      <c r="B5" s="1971"/>
      <c r="C5" s="1943"/>
      <c r="D5" s="1958"/>
      <c r="E5" s="1964" t="s">
        <v>119</v>
      </c>
      <c r="F5" s="1940" t="s">
        <v>120</v>
      </c>
      <c r="G5" s="1946"/>
      <c r="H5" s="1961"/>
      <c r="I5" s="1958"/>
      <c r="J5" s="1964" t="s">
        <v>65</v>
      </c>
      <c r="K5" s="1977" t="s">
        <v>66</v>
      </c>
      <c r="L5" s="1925" t="s">
        <v>67</v>
      </c>
      <c r="M5" s="1954"/>
      <c r="N5" s="1973" t="s">
        <v>262</v>
      </c>
      <c r="O5" s="1974"/>
      <c r="P5" s="2068"/>
      <c r="Q5" s="2068"/>
      <c r="R5" s="2068"/>
      <c r="S5" s="2068"/>
      <c r="T5" s="2068"/>
      <c r="U5" s="2068"/>
      <c r="V5" s="2068"/>
      <c r="W5" s="2068"/>
      <c r="X5" s="2068"/>
      <c r="Y5" s="2068"/>
      <c r="Z5" s="2068"/>
      <c r="AA5" s="2068"/>
      <c r="AB5" s="2069"/>
      <c r="AE5" s="252"/>
      <c r="AF5" s="494">
        <v>3</v>
      </c>
      <c r="AG5" s="494"/>
      <c r="AH5" s="494"/>
      <c r="AI5" s="620"/>
      <c r="AJ5" s="620"/>
    </row>
    <row r="6" spans="1:36" s="38" customFormat="1" ht="16.5" thickBot="1">
      <c r="A6" s="1921"/>
      <c r="B6" s="1971"/>
      <c r="C6" s="1943"/>
      <c r="D6" s="1958"/>
      <c r="E6" s="1926"/>
      <c r="F6" s="1941"/>
      <c r="G6" s="1946"/>
      <c r="H6" s="1961"/>
      <c r="I6" s="1958"/>
      <c r="J6" s="2066"/>
      <c r="K6" s="2066"/>
      <c r="L6" s="2066"/>
      <c r="M6" s="1954"/>
      <c r="N6" s="536">
        <v>1</v>
      </c>
      <c r="O6" s="1929">
        <v>2</v>
      </c>
      <c r="P6" s="1930"/>
      <c r="Q6" s="536">
        <v>3</v>
      </c>
      <c r="R6" s="1929">
        <v>4</v>
      </c>
      <c r="S6" s="1930"/>
      <c r="T6" s="536">
        <v>5</v>
      </c>
      <c r="U6" s="1929">
        <v>6</v>
      </c>
      <c r="V6" s="1930"/>
      <c r="W6" s="603">
        <v>7</v>
      </c>
      <c r="X6" s="1966">
        <v>8</v>
      </c>
      <c r="Y6" s="1967"/>
      <c r="Z6" s="603">
        <v>9</v>
      </c>
      <c r="AA6" s="537" t="s">
        <v>249</v>
      </c>
      <c r="AB6" s="538" t="s">
        <v>250</v>
      </c>
      <c r="AE6" s="252"/>
      <c r="AF6" s="494">
        <v>4</v>
      </c>
      <c r="AG6" s="494"/>
      <c r="AH6" s="494"/>
      <c r="AI6" s="620"/>
      <c r="AJ6" s="620"/>
    </row>
    <row r="7" spans="1:36" s="38" customFormat="1" ht="42" customHeight="1" thickBot="1">
      <c r="A7" s="2077"/>
      <c r="B7" s="2078"/>
      <c r="C7" s="2070"/>
      <c r="D7" s="2071"/>
      <c r="E7" s="1927"/>
      <c r="F7" s="1942"/>
      <c r="G7" s="1946"/>
      <c r="H7" s="2083"/>
      <c r="I7" s="2071"/>
      <c r="J7" s="2067"/>
      <c r="K7" s="2067"/>
      <c r="L7" s="2067"/>
      <c r="M7" s="2074"/>
      <c r="N7" s="533"/>
      <c r="O7" s="1931"/>
      <c r="P7" s="1932"/>
      <c r="Q7" s="533"/>
      <c r="R7" s="1931"/>
      <c r="S7" s="1932"/>
      <c r="T7" s="533"/>
      <c r="U7" s="1931"/>
      <c r="V7" s="1932"/>
      <c r="W7" s="533"/>
      <c r="X7" s="1931"/>
      <c r="Y7" s="1932"/>
      <c r="Z7" s="533"/>
      <c r="AA7" s="534"/>
      <c r="AB7" s="535"/>
      <c r="AE7" s="252"/>
      <c r="AF7" s="494">
        <v>5</v>
      </c>
      <c r="AG7" s="494"/>
      <c r="AH7" s="494"/>
      <c r="AI7" s="620"/>
      <c r="AJ7" s="620"/>
    </row>
    <row r="8" spans="1:36" s="38" customFormat="1" ht="16.5" thickBot="1">
      <c r="A8" s="524">
        <v>1</v>
      </c>
      <c r="B8" s="573">
        <v>2</v>
      </c>
      <c r="C8" s="525">
        <v>3</v>
      </c>
      <c r="D8" s="156">
        <v>4</v>
      </c>
      <c r="E8" s="156">
        <v>5</v>
      </c>
      <c r="F8" s="526">
        <v>6</v>
      </c>
      <c r="G8" s="532">
        <v>7</v>
      </c>
      <c r="H8" s="511">
        <v>8</v>
      </c>
      <c r="I8" s="156">
        <v>9</v>
      </c>
      <c r="J8" s="156">
        <v>10</v>
      </c>
      <c r="K8" s="156">
        <v>11</v>
      </c>
      <c r="L8" s="521">
        <v>12</v>
      </c>
      <c r="M8" s="526">
        <v>13</v>
      </c>
      <c r="N8" s="525">
        <v>14</v>
      </c>
      <c r="O8" s="1780">
        <v>15</v>
      </c>
      <c r="P8" s="1781"/>
      <c r="Q8" s="525">
        <v>16</v>
      </c>
      <c r="R8" s="1780">
        <v>17</v>
      </c>
      <c r="S8" s="1781"/>
      <c r="T8" s="525">
        <v>18</v>
      </c>
      <c r="U8" s="1780">
        <v>19</v>
      </c>
      <c r="V8" s="1781"/>
      <c r="W8" s="525">
        <v>20</v>
      </c>
      <c r="X8" s="1780">
        <v>21</v>
      </c>
      <c r="Y8" s="1781"/>
      <c r="Z8" s="525">
        <v>22</v>
      </c>
      <c r="AA8" s="156">
        <v>23</v>
      </c>
      <c r="AB8" s="526">
        <v>24</v>
      </c>
      <c r="AC8" s="522"/>
      <c r="AD8" s="522"/>
      <c r="AE8" s="523"/>
      <c r="AF8" s="494"/>
      <c r="AG8" s="494"/>
      <c r="AH8" s="494"/>
      <c r="AI8" s="620"/>
      <c r="AJ8" s="620"/>
    </row>
    <row r="9" spans="1:248" ht="15.75">
      <c r="A9" s="545" t="s">
        <v>270</v>
      </c>
      <c r="B9" s="547" t="s">
        <v>271</v>
      </c>
      <c r="C9" s="549"/>
      <c r="D9" s="230">
        <v>7</v>
      </c>
      <c r="E9" s="230"/>
      <c r="F9" s="512"/>
      <c r="G9" s="587">
        <v>3</v>
      </c>
      <c r="H9" s="549">
        <v>90</v>
      </c>
      <c r="I9" s="230">
        <v>4</v>
      </c>
      <c r="J9" s="502" t="s">
        <v>132</v>
      </c>
      <c r="K9" s="230"/>
      <c r="L9" s="234"/>
      <c r="M9" s="556">
        <v>86</v>
      </c>
      <c r="N9" s="508"/>
      <c r="O9" s="1923"/>
      <c r="P9" s="1960"/>
      <c r="Q9" s="542"/>
      <c r="R9" s="1923"/>
      <c r="S9" s="1924"/>
      <c r="T9" s="509"/>
      <c r="U9" s="1980"/>
      <c r="V9" s="1981"/>
      <c r="W9" s="563" t="s">
        <v>132</v>
      </c>
      <c r="X9" s="1906"/>
      <c r="Y9" s="1907"/>
      <c r="Z9" s="527"/>
      <c r="AA9" s="39"/>
      <c r="AB9" s="251"/>
      <c r="AC9" s="38" t="s">
        <v>384</v>
      </c>
      <c r="AD9" s="38" t="b">
        <v>0</v>
      </c>
      <c r="AE9" s="38" t="b">
        <v>1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</row>
    <row r="10" spans="1:248" ht="15.75">
      <c r="A10" s="546"/>
      <c r="B10" s="548"/>
      <c r="C10" s="550"/>
      <c r="D10" s="501"/>
      <c r="E10" s="501"/>
      <c r="F10" s="552"/>
      <c r="G10" s="645"/>
      <c r="H10" s="550"/>
      <c r="I10" s="501"/>
      <c r="J10" s="502"/>
      <c r="K10" s="501"/>
      <c r="L10" s="503"/>
      <c r="M10" s="557"/>
      <c r="N10" s="514"/>
      <c r="O10" s="667"/>
      <c r="P10" s="673"/>
      <c r="Q10" s="543"/>
      <c r="R10" s="667"/>
      <c r="S10" s="668"/>
      <c r="T10" s="509"/>
      <c r="U10" s="669"/>
      <c r="V10" s="670"/>
      <c r="W10" s="564"/>
      <c r="X10" s="671"/>
      <c r="Y10" s="672"/>
      <c r="Z10" s="561"/>
      <c r="AA10" s="504"/>
      <c r="AB10" s="544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</row>
    <row r="11" spans="1:248" ht="15.75">
      <c r="A11" s="546" t="s">
        <v>273</v>
      </c>
      <c r="B11" s="548" t="s">
        <v>275</v>
      </c>
      <c r="C11" s="550"/>
      <c r="D11" s="501">
        <v>7</v>
      </c>
      <c r="E11" s="501"/>
      <c r="F11" s="552"/>
      <c r="G11" s="645">
        <v>3</v>
      </c>
      <c r="H11" s="550">
        <v>90</v>
      </c>
      <c r="I11" s="501">
        <v>4</v>
      </c>
      <c r="J11" s="502" t="s">
        <v>132</v>
      </c>
      <c r="K11" s="501"/>
      <c r="L11" s="503"/>
      <c r="M11" s="557">
        <v>86</v>
      </c>
      <c r="N11" s="514"/>
      <c r="O11" s="1910"/>
      <c r="P11" s="1993"/>
      <c r="Q11" s="543"/>
      <c r="R11" s="1910"/>
      <c r="S11" s="1911"/>
      <c r="T11" s="509"/>
      <c r="U11" s="1982"/>
      <c r="V11" s="1980"/>
      <c r="W11" s="564" t="s">
        <v>132</v>
      </c>
      <c r="X11" s="1908"/>
      <c r="Y11" s="1909"/>
      <c r="Z11" s="561"/>
      <c r="AA11" s="504"/>
      <c r="AB11" s="544"/>
      <c r="AC11" s="38" t="s">
        <v>383</v>
      </c>
      <c r="AD11" s="38" t="b">
        <v>0</v>
      </c>
      <c r="AE11" s="38" t="b">
        <v>1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</row>
    <row r="12" spans="1:248" ht="15.75">
      <c r="A12" s="796"/>
      <c r="B12" s="797"/>
      <c r="C12" s="798"/>
      <c r="D12" s="798"/>
      <c r="E12" s="798"/>
      <c r="F12" s="799"/>
      <c r="G12" s="800"/>
      <c r="H12" s="798"/>
      <c r="I12" s="798"/>
      <c r="J12" s="801"/>
      <c r="K12" s="798"/>
      <c r="L12" s="802"/>
      <c r="M12" s="802"/>
      <c r="N12" s="514"/>
      <c r="O12" s="667"/>
      <c r="P12" s="673"/>
      <c r="Q12" s="514"/>
      <c r="R12" s="667"/>
      <c r="S12" s="668"/>
      <c r="T12" s="509"/>
      <c r="U12" s="669"/>
      <c r="V12" s="670"/>
      <c r="W12" s="803"/>
      <c r="X12" s="671"/>
      <c r="Y12" s="672"/>
      <c r="Z12" s="561"/>
      <c r="AA12" s="804"/>
      <c r="AB12" s="805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</row>
    <row r="13" spans="1:248" ht="31.5">
      <c r="A13" s="633" t="s">
        <v>330</v>
      </c>
      <c r="B13" s="634" t="s">
        <v>315</v>
      </c>
      <c r="C13" s="635"/>
      <c r="D13" s="636"/>
      <c r="E13" s="636" t="s">
        <v>329</v>
      </c>
      <c r="F13" s="630"/>
      <c r="G13" s="640">
        <v>1.5</v>
      </c>
      <c r="H13" s="638">
        <v>45</v>
      </c>
      <c r="I13" s="641" t="s">
        <v>327</v>
      </c>
      <c r="J13" s="636"/>
      <c r="K13" s="636"/>
      <c r="L13" s="636" t="s">
        <v>97</v>
      </c>
      <c r="M13" s="639">
        <v>37</v>
      </c>
      <c r="N13" s="631"/>
      <c r="O13" s="2061"/>
      <c r="P13" s="2062"/>
      <c r="Q13" s="631"/>
      <c r="R13" s="2061"/>
      <c r="S13" s="2062"/>
      <c r="T13" s="632"/>
      <c r="U13" s="2061"/>
      <c r="V13" s="2062"/>
      <c r="W13" s="642" t="s">
        <v>97</v>
      </c>
      <c r="X13" s="2061"/>
      <c r="Y13" s="2062"/>
      <c r="Z13" s="632"/>
      <c r="AA13" s="2061"/>
      <c r="AB13" s="2062"/>
      <c r="AC13" s="42" t="s">
        <v>385</v>
      </c>
      <c r="AD13" s="38" t="b">
        <v>0</v>
      </c>
      <c r="AE13" s="38" t="b">
        <v>1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</row>
    <row r="14" spans="1:248" ht="15.75">
      <c r="A14" s="806"/>
      <c r="B14" s="634"/>
      <c r="C14" s="635"/>
      <c r="D14" s="636"/>
      <c r="E14" s="636"/>
      <c r="F14" s="630"/>
      <c r="G14" s="637"/>
      <c r="H14" s="638"/>
      <c r="I14" s="641"/>
      <c r="J14" s="807"/>
      <c r="K14" s="807"/>
      <c r="L14" s="807"/>
      <c r="M14" s="639"/>
      <c r="N14" s="631"/>
      <c r="O14" s="664"/>
      <c r="P14" s="665"/>
      <c r="Q14" s="631"/>
      <c r="R14" s="664"/>
      <c r="S14" s="665"/>
      <c r="T14" s="632"/>
      <c r="U14" s="664"/>
      <c r="V14" s="665"/>
      <c r="W14" s="642"/>
      <c r="X14" s="664"/>
      <c r="Y14" s="665"/>
      <c r="Z14" s="632"/>
      <c r="AA14" s="664"/>
      <c r="AB14" s="808"/>
      <c r="AC14" s="42"/>
      <c r="AD14" s="38"/>
      <c r="AE14" s="38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</row>
    <row r="15" spans="1:248" ht="31.5">
      <c r="A15" s="647" t="s">
        <v>362</v>
      </c>
      <c r="B15" s="650" t="s">
        <v>342</v>
      </c>
      <c r="C15" s="651">
        <v>7</v>
      </c>
      <c r="D15" s="652"/>
      <c r="E15" s="629"/>
      <c r="F15" s="630"/>
      <c r="G15" s="656">
        <v>5</v>
      </c>
      <c r="H15" s="653">
        <v>150</v>
      </c>
      <c r="I15" s="654">
        <v>12</v>
      </c>
      <c r="J15" s="657" t="s">
        <v>133</v>
      </c>
      <c r="K15" s="658" t="s">
        <v>312</v>
      </c>
      <c r="L15" s="658"/>
      <c r="M15" s="655">
        <v>138</v>
      </c>
      <c r="N15" s="600"/>
      <c r="O15" s="1691"/>
      <c r="P15" s="2063"/>
      <c r="Q15" s="643"/>
      <c r="R15" s="1691"/>
      <c r="S15" s="2063"/>
      <c r="T15" s="643"/>
      <c r="U15" s="1691"/>
      <c r="V15" s="2064"/>
      <c r="W15" s="642" t="s">
        <v>310</v>
      </c>
      <c r="X15" s="1708"/>
      <c r="Y15" s="2065"/>
      <c r="Z15" s="642"/>
      <c r="AA15" s="648"/>
      <c r="AB15" s="649"/>
      <c r="AC15" s="55" t="s">
        <v>386</v>
      </c>
      <c r="AD15" s="38" t="b">
        <v>0</v>
      </c>
      <c r="AE15" s="38" t="b">
        <v>1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</row>
    <row r="16" spans="1:248" ht="15.75">
      <c r="A16" s="647"/>
      <c r="B16" s="650"/>
      <c r="C16" s="651"/>
      <c r="D16" s="652"/>
      <c r="E16" s="629"/>
      <c r="F16" s="630"/>
      <c r="G16" s="656"/>
      <c r="H16" s="653"/>
      <c r="I16" s="654"/>
      <c r="J16" s="657"/>
      <c r="K16" s="658"/>
      <c r="L16" s="658"/>
      <c r="M16" s="655"/>
      <c r="N16" s="600"/>
      <c r="O16" s="662"/>
      <c r="P16" s="666"/>
      <c r="Q16" s="643"/>
      <c r="R16" s="662"/>
      <c r="S16" s="666"/>
      <c r="T16" s="643"/>
      <c r="U16" s="662"/>
      <c r="V16" s="663"/>
      <c r="W16" s="642"/>
      <c r="X16" s="660"/>
      <c r="Y16" s="661"/>
      <c r="Z16" s="642"/>
      <c r="AA16" s="648"/>
      <c r="AB16" s="649"/>
      <c r="AC16" s="55"/>
      <c r="AD16" s="38"/>
      <c r="AE16" s="38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</row>
    <row r="17" spans="1:248" ht="31.5">
      <c r="A17" s="860" t="s">
        <v>355</v>
      </c>
      <c r="B17" s="861" t="s">
        <v>344</v>
      </c>
      <c r="C17" s="862"/>
      <c r="D17" s="863" t="s">
        <v>329</v>
      </c>
      <c r="E17" s="863"/>
      <c r="F17" s="864"/>
      <c r="G17" s="865">
        <v>6.5</v>
      </c>
      <c r="H17" s="866">
        <v>195</v>
      </c>
      <c r="I17" s="867">
        <v>12</v>
      </c>
      <c r="J17" s="867" t="s">
        <v>133</v>
      </c>
      <c r="K17" s="867" t="s">
        <v>132</v>
      </c>
      <c r="L17" s="867"/>
      <c r="M17" s="868">
        <v>183</v>
      </c>
      <c r="N17" s="869"/>
      <c r="O17" s="1717"/>
      <c r="P17" s="1860"/>
      <c r="Q17" s="872"/>
      <c r="R17" s="1717"/>
      <c r="S17" s="1860"/>
      <c r="T17" s="872"/>
      <c r="U17" s="1717"/>
      <c r="V17" s="1847"/>
      <c r="W17" s="874" t="s">
        <v>277</v>
      </c>
      <c r="X17" s="1845"/>
      <c r="Y17" s="1846"/>
      <c r="Z17" s="623"/>
      <c r="AA17" s="627"/>
      <c r="AB17" s="628"/>
      <c r="AC17" s="55" t="s">
        <v>386</v>
      </c>
      <c r="AD17" s="38" t="b">
        <v>0</v>
      </c>
      <c r="AE17" s="38" t="b">
        <v>1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ht="15.75">
      <c r="A18" s="877"/>
      <c r="B18" s="878"/>
      <c r="C18" s="862"/>
      <c r="D18" s="863"/>
      <c r="E18" s="863"/>
      <c r="F18" s="864"/>
      <c r="G18" s="879"/>
      <c r="H18" s="880"/>
      <c r="I18" s="881"/>
      <c r="J18" s="881"/>
      <c r="K18" s="881"/>
      <c r="L18" s="881"/>
      <c r="M18" s="882"/>
      <c r="N18" s="872"/>
      <c r="O18" s="870"/>
      <c r="P18" s="871"/>
      <c r="Q18" s="872"/>
      <c r="R18" s="870"/>
      <c r="S18" s="871"/>
      <c r="T18" s="872"/>
      <c r="U18" s="870"/>
      <c r="V18" s="873"/>
      <c r="W18" s="874"/>
      <c r="X18" s="875"/>
      <c r="Y18" s="876"/>
      <c r="Z18" s="623"/>
      <c r="AA18" s="627"/>
      <c r="AB18" s="628"/>
      <c r="AC18" s="55"/>
      <c r="AD18" s="38"/>
      <c r="AE18" s="38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ht="31.5">
      <c r="A19" s="883" t="s">
        <v>358</v>
      </c>
      <c r="B19" s="884" t="s">
        <v>345</v>
      </c>
      <c r="C19" s="885">
        <v>7</v>
      </c>
      <c r="D19" s="886"/>
      <c r="E19" s="886"/>
      <c r="F19" s="887"/>
      <c r="G19" s="888">
        <v>5</v>
      </c>
      <c r="H19" s="889">
        <v>150</v>
      </c>
      <c r="I19" s="890">
        <v>12</v>
      </c>
      <c r="J19" s="891" t="s">
        <v>133</v>
      </c>
      <c r="K19" s="891"/>
      <c r="L19" s="891" t="s">
        <v>132</v>
      </c>
      <c r="M19" s="882">
        <v>138</v>
      </c>
      <c r="N19" s="892"/>
      <c r="O19" s="1858"/>
      <c r="P19" s="1881"/>
      <c r="Q19" s="892"/>
      <c r="R19" s="1858"/>
      <c r="S19" s="1881"/>
      <c r="T19" s="892"/>
      <c r="U19" s="1858"/>
      <c r="V19" s="1859"/>
      <c r="W19" s="893" t="s">
        <v>277</v>
      </c>
      <c r="X19" s="1845"/>
      <c r="Y19" s="1846"/>
      <c r="Z19" s="623"/>
      <c r="AA19" s="627"/>
      <c r="AB19" s="628"/>
      <c r="AC19" s="55" t="s">
        <v>386</v>
      </c>
      <c r="AD19" s="38" t="b">
        <v>0</v>
      </c>
      <c r="AE19" s="38" t="b">
        <v>1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</row>
    <row r="21" spans="1:248" ht="15.75">
      <c r="A21" s="681" t="s">
        <v>268</v>
      </c>
      <c r="B21" s="682" t="s">
        <v>269</v>
      </c>
      <c r="C21" s="683"/>
      <c r="D21" s="684">
        <v>8</v>
      </c>
      <c r="E21" s="684"/>
      <c r="F21" s="685"/>
      <c r="G21" s="686">
        <v>3</v>
      </c>
      <c r="H21" s="683">
        <v>90</v>
      </c>
      <c r="I21" s="684">
        <v>4</v>
      </c>
      <c r="J21" s="687" t="s">
        <v>132</v>
      </c>
      <c r="K21" s="684"/>
      <c r="L21" s="688"/>
      <c r="M21" s="689">
        <v>86</v>
      </c>
      <c r="N21" s="690"/>
      <c r="O21" s="2056"/>
      <c r="P21" s="2057"/>
      <c r="Q21" s="691"/>
      <c r="R21" s="2056"/>
      <c r="S21" s="2058"/>
      <c r="T21" s="692"/>
      <c r="U21" s="2059"/>
      <c r="V21" s="2060"/>
      <c r="W21" s="766" t="s">
        <v>132</v>
      </c>
      <c r="X21" s="767"/>
      <c r="Z21" s="693"/>
      <c r="AA21" s="694"/>
      <c r="AB21" s="695"/>
      <c r="AC21" s="38" t="s">
        <v>383</v>
      </c>
      <c r="AD21" s="38" t="b">
        <v>1</v>
      </c>
      <c r="AE21" s="38" t="b">
        <v>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</row>
    <row r="22" spans="1:248" ht="15.75">
      <c r="A22" s="809"/>
      <c r="B22" s="810"/>
      <c r="C22" s="811"/>
      <c r="D22" s="811"/>
      <c r="E22" s="811"/>
      <c r="F22" s="812"/>
      <c r="G22" s="813"/>
      <c r="H22" s="811"/>
      <c r="I22" s="811"/>
      <c r="J22" s="814"/>
      <c r="K22" s="811"/>
      <c r="L22" s="815"/>
      <c r="M22" s="815"/>
      <c r="N22" s="690"/>
      <c r="O22" s="816"/>
      <c r="P22" s="817"/>
      <c r="Q22" s="690"/>
      <c r="R22" s="816"/>
      <c r="S22" s="818"/>
      <c r="T22" s="692"/>
      <c r="U22" s="819"/>
      <c r="V22" s="820"/>
      <c r="W22" s="766"/>
      <c r="X22" s="767"/>
      <c r="Z22" s="693"/>
      <c r="AA22" s="694"/>
      <c r="AB22" s="821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</row>
    <row r="23" spans="1:248" ht="15.75">
      <c r="A23" s="696" t="s">
        <v>368</v>
      </c>
      <c r="B23" s="697" t="s">
        <v>337</v>
      </c>
      <c r="C23" s="698">
        <v>8</v>
      </c>
      <c r="D23" s="699"/>
      <c r="E23" s="699"/>
      <c r="F23" s="700"/>
      <c r="G23" s="701">
        <v>5.5</v>
      </c>
      <c r="H23" s="702">
        <v>165</v>
      </c>
      <c r="I23" s="703">
        <v>16</v>
      </c>
      <c r="J23" s="703" t="s">
        <v>277</v>
      </c>
      <c r="K23" s="703"/>
      <c r="L23" s="703" t="s">
        <v>312</v>
      </c>
      <c r="M23" s="704">
        <v>149</v>
      </c>
      <c r="N23" s="705"/>
      <c r="O23" s="2051"/>
      <c r="P23" s="2052"/>
      <c r="Q23" s="706"/>
      <c r="R23" s="2051"/>
      <c r="S23" s="2052"/>
      <c r="T23" s="706"/>
      <c r="U23" s="2051"/>
      <c r="V23" s="2052"/>
      <c r="W23" s="768" t="s">
        <v>235</v>
      </c>
      <c r="X23" s="769"/>
      <c r="Z23" s="707"/>
      <c r="AA23" s="708"/>
      <c r="AB23" s="709"/>
      <c r="AC23" s="55" t="s">
        <v>386</v>
      </c>
      <c r="AD23" s="38" t="b">
        <v>1</v>
      </c>
      <c r="AE23" s="38" t="b">
        <v>0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</row>
    <row r="24" spans="1:248" ht="15.75">
      <c r="A24" s="822"/>
      <c r="B24" s="697"/>
      <c r="C24" s="823"/>
      <c r="D24" s="824"/>
      <c r="E24" s="824"/>
      <c r="F24" s="825"/>
      <c r="G24" s="701"/>
      <c r="H24" s="702"/>
      <c r="I24" s="703"/>
      <c r="J24" s="703"/>
      <c r="K24" s="703"/>
      <c r="L24" s="703"/>
      <c r="M24" s="704"/>
      <c r="N24" s="705"/>
      <c r="O24" s="826"/>
      <c r="P24" s="827"/>
      <c r="Q24" s="706"/>
      <c r="R24" s="826"/>
      <c r="S24" s="827"/>
      <c r="T24" s="706"/>
      <c r="U24" s="826"/>
      <c r="V24" s="827"/>
      <c r="W24" s="768"/>
      <c r="X24" s="769"/>
      <c r="Z24" s="707"/>
      <c r="AA24" s="708"/>
      <c r="AB24" s="709"/>
      <c r="AC24" s="55"/>
      <c r="AD24" s="38"/>
      <c r="AE24" s="38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</row>
    <row r="25" spans="1:248" ht="31.5">
      <c r="A25" s="710" t="s">
        <v>363</v>
      </c>
      <c r="B25" s="711" t="s">
        <v>343</v>
      </c>
      <c r="C25" s="712"/>
      <c r="D25" s="713"/>
      <c r="E25" s="714"/>
      <c r="F25" s="715">
        <v>8</v>
      </c>
      <c r="G25" s="716">
        <v>1.5</v>
      </c>
      <c r="H25" s="717">
        <v>45</v>
      </c>
      <c r="I25" s="718">
        <v>4</v>
      </c>
      <c r="J25" s="719"/>
      <c r="K25" s="720"/>
      <c r="L25" s="720" t="s">
        <v>132</v>
      </c>
      <c r="M25" s="721">
        <v>41</v>
      </c>
      <c r="N25" s="705"/>
      <c r="O25" s="2051"/>
      <c r="P25" s="2052"/>
      <c r="Q25" s="706"/>
      <c r="R25" s="2051"/>
      <c r="S25" s="2052"/>
      <c r="T25" s="706"/>
      <c r="U25" s="2051"/>
      <c r="V25" s="2053"/>
      <c r="W25" s="768" t="s">
        <v>132</v>
      </c>
      <c r="X25" s="769"/>
      <c r="Z25" s="707"/>
      <c r="AA25" s="708"/>
      <c r="AB25" s="709"/>
      <c r="AC25" s="55" t="s">
        <v>386</v>
      </c>
      <c r="AD25" s="38" t="b">
        <v>1</v>
      </c>
      <c r="AE25" s="38" t="b">
        <v>0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</row>
    <row r="26" spans="1:248" ht="15.75">
      <c r="A26" s="828"/>
      <c r="B26" s="829"/>
      <c r="C26" s="830"/>
      <c r="D26" s="831"/>
      <c r="E26" s="714"/>
      <c r="F26" s="832"/>
      <c r="G26" s="833"/>
      <c r="H26" s="834"/>
      <c r="I26" s="835"/>
      <c r="J26" s="836"/>
      <c r="K26" s="837"/>
      <c r="L26" s="837"/>
      <c r="M26" s="838"/>
      <c r="N26" s="706"/>
      <c r="O26" s="746"/>
      <c r="P26" s="747"/>
      <c r="Q26" s="733"/>
      <c r="R26" s="826"/>
      <c r="S26" s="827"/>
      <c r="T26" s="733"/>
      <c r="U26" s="826"/>
      <c r="V26" s="839"/>
      <c r="W26" s="768"/>
      <c r="X26" s="769"/>
      <c r="Z26" s="734"/>
      <c r="AA26" s="735"/>
      <c r="AB26" s="736"/>
      <c r="AC26" s="55"/>
      <c r="AD26" s="38"/>
      <c r="AE26" s="38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</row>
    <row r="27" spans="1:248" ht="15.75">
      <c r="A27" s="722" t="s">
        <v>357</v>
      </c>
      <c r="B27" s="723" t="s">
        <v>346</v>
      </c>
      <c r="C27" s="724"/>
      <c r="D27" s="725">
        <v>8</v>
      </c>
      <c r="E27" s="726"/>
      <c r="F27" s="727"/>
      <c r="G27" s="728">
        <v>3</v>
      </c>
      <c r="H27" s="729">
        <v>90</v>
      </c>
      <c r="I27" s="730">
        <v>4</v>
      </c>
      <c r="J27" s="726"/>
      <c r="K27" s="726"/>
      <c r="L27" s="726" t="s">
        <v>132</v>
      </c>
      <c r="M27" s="731">
        <v>86</v>
      </c>
      <c r="N27" s="732"/>
      <c r="O27" s="2054"/>
      <c r="P27" s="2055"/>
      <c r="Q27" s="733"/>
      <c r="R27" s="2051"/>
      <c r="S27" s="2052"/>
      <c r="T27" s="733"/>
      <c r="U27" s="2051"/>
      <c r="V27" s="2053"/>
      <c r="W27" s="768" t="s">
        <v>132</v>
      </c>
      <c r="X27" s="769"/>
      <c r="Z27" s="734"/>
      <c r="AA27" s="735"/>
      <c r="AB27" s="736"/>
      <c r="AC27" s="55" t="s">
        <v>386</v>
      </c>
      <c r="AD27" s="38" t="b">
        <v>1</v>
      </c>
      <c r="AE27" s="38" t="b">
        <v>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pans="1:248" ht="15.75">
      <c r="A28" s="840"/>
      <c r="B28" s="841"/>
      <c r="C28" s="724"/>
      <c r="D28" s="842"/>
      <c r="E28" s="842"/>
      <c r="F28" s="739"/>
      <c r="G28" s="843"/>
      <c r="H28" s="844"/>
      <c r="I28" s="845"/>
      <c r="J28" s="846"/>
      <c r="K28" s="846"/>
      <c r="L28" s="846"/>
      <c r="M28" s="847"/>
      <c r="N28" s="733"/>
      <c r="O28" s="746"/>
      <c r="P28" s="747"/>
      <c r="Q28" s="733"/>
      <c r="R28" s="746"/>
      <c r="S28" s="747"/>
      <c r="T28" s="733"/>
      <c r="U28" s="746"/>
      <c r="V28" s="748"/>
      <c r="W28" s="768"/>
      <c r="X28" s="769"/>
      <c r="Z28" s="734"/>
      <c r="AA28" s="735"/>
      <c r="AB28" s="736"/>
      <c r="AC28" s="55"/>
      <c r="AD28" s="38"/>
      <c r="AE28" s="3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</row>
    <row r="29" spans="1:248" ht="15.75">
      <c r="A29" s="737" t="s">
        <v>374</v>
      </c>
      <c r="B29" s="738" t="s">
        <v>375</v>
      </c>
      <c r="C29" s="724"/>
      <c r="D29" s="724">
        <v>8</v>
      </c>
      <c r="E29" s="724"/>
      <c r="F29" s="739"/>
      <c r="G29" s="740">
        <v>3</v>
      </c>
      <c r="H29" s="741">
        <v>90</v>
      </c>
      <c r="I29" s="742">
        <v>4</v>
      </c>
      <c r="J29" s="743" t="s">
        <v>132</v>
      </c>
      <c r="K29" s="744"/>
      <c r="L29" s="744"/>
      <c r="M29" s="745">
        <v>86</v>
      </c>
      <c r="N29" s="733"/>
      <c r="O29" s="746"/>
      <c r="P29" s="747"/>
      <c r="Q29" s="733"/>
      <c r="R29" s="746"/>
      <c r="S29" s="747"/>
      <c r="T29" s="733"/>
      <c r="U29" s="746"/>
      <c r="V29" s="748"/>
      <c r="W29" s="768" t="s">
        <v>132</v>
      </c>
      <c r="X29" s="770"/>
      <c r="Z29" s="734"/>
      <c r="AA29" s="735"/>
      <c r="AB29" s="736"/>
      <c r="AC29" s="55" t="s">
        <v>385</v>
      </c>
      <c r="AD29" s="38" t="b">
        <v>1</v>
      </c>
      <c r="AE29" s="38" t="b">
        <v>0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</row>
    <row r="30" spans="1:248" ht="15.75">
      <c r="A30" s="848"/>
      <c r="B30" s="849"/>
      <c r="C30" s="724"/>
      <c r="D30" s="724"/>
      <c r="E30" s="724"/>
      <c r="F30" s="739"/>
      <c r="G30" s="850"/>
      <c r="H30" s="851"/>
      <c r="I30" s="852"/>
      <c r="J30" s="853"/>
      <c r="K30" s="854"/>
      <c r="L30" s="854"/>
      <c r="M30" s="854"/>
      <c r="N30" s="733"/>
      <c r="O30" s="746"/>
      <c r="P30" s="747"/>
      <c r="Q30" s="733"/>
      <c r="R30" s="746"/>
      <c r="S30" s="747"/>
      <c r="T30" s="733"/>
      <c r="U30" s="746"/>
      <c r="V30" s="748"/>
      <c r="W30" s="768"/>
      <c r="X30" s="770"/>
      <c r="Z30" s="734"/>
      <c r="AA30" s="735"/>
      <c r="AB30" s="736"/>
      <c r="AC30" s="55"/>
      <c r="AD30" s="38"/>
      <c r="AE30" s="38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</row>
    <row r="31" spans="1:248" ht="31.5">
      <c r="A31" s="749" t="s">
        <v>376</v>
      </c>
      <c r="B31" s="750" t="s">
        <v>377</v>
      </c>
      <c r="C31" s="724"/>
      <c r="D31" s="724">
        <v>8</v>
      </c>
      <c r="E31" s="751"/>
      <c r="F31" s="752"/>
      <c r="G31" s="753">
        <v>3</v>
      </c>
      <c r="H31" s="754">
        <v>90</v>
      </c>
      <c r="I31" s="755">
        <v>8</v>
      </c>
      <c r="J31" s="756" t="s">
        <v>131</v>
      </c>
      <c r="K31" s="756"/>
      <c r="L31" s="756" t="s">
        <v>232</v>
      </c>
      <c r="M31" s="757">
        <v>82</v>
      </c>
      <c r="N31" s="733"/>
      <c r="O31" s="746"/>
      <c r="P31" s="747"/>
      <c r="Q31" s="733"/>
      <c r="R31" s="746"/>
      <c r="S31" s="747"/>
      <c r="T31" s="733"/>
      <c r="U31" s="746"/>
      <c r="V31" s="748"/>
      <c r="W31" s="768" t="s">
        <v>133</v>
      </c>
      <c r="X31" s="770"/>
      <c r="Z31" s="734"/>
      <c r="AA31" s="735"/>
      <c r="AB31" s="736"/>
      <c r="AC31" s="55" t="s">
        <v>386</v>
      </c>
      <c r="AD31" s="38" t="b">
        <v>1</v>
      </c>
      <c r="AE31" s="38" t="b">
        <v>0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</row>
    <row r="32" spans="1:248" ht="15.75">
      <c r="A32" s="848"/>
      <c r="B32" s="849"/>
      <c r="C32" s="724"/>
      <c r="D32" s="724"/>
      <c r="E32" s="751"/>
      <c r="F32" s="752"/>
      <c r="G32" s="855"/>
      <c r="H32" s="856"/>
      <c r="I32" s="857"/>
      <c r="J32" s="858"/>
      <c r="K32" s="858"/>
      <c r="L32" s="858"/>
      <c r="M32" s="859"/>
      <c r="N32" s="733"/>
      <c r="O32" s="746"/>
      <c r="P32" s="747"/>
      <c r="Q32" s="733"/>
      <c r="R32" s="746"/>
      <c r="S32" s="747"/>
      <c r="T32" s="733"/>
      <c r="U32" s="746"/>
      <c r="V32" s="748"/>
      <c r="W32" s="768"/>
      <c r="X32" s="770"/>
      <c r="Z32" s="734"/>
      <c r="AA32" s="735"/>
      <c r="AB32" s="736"/>
      <c r="AC32" s="55"/>
      <c r="AD32" s="38"/>
      <c r="AE32" s="38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</row>
    <row r="33" spans="1:248" ht="32.25" thickBot="1">
      <c r="A33" s="758" t="s">
        <v>378</v>
      </c>
      <c r="B33" s="759" t="s">
        <v>379</v>
      </c>
      <c r="C33" s="724"/>
      <c r="D33" s="724">
        <v>8</v>
      </c>
      <c r="E33" s="724"/>
      <c r="F33" s="739"/>
      <c r="G33" s="760">
        <v>3</v>
      </c>
      <c r="H33" s="761">
        <v>90</v>
      </c>
      <c r="I33" s="762">
        <v>8</v>
      </c>
      <c r="J33" s="763" t="s">
        <v>131</v>
      </c>
      <c r="K33" s="764"/>
      <c r="L33" s="764" t="s">
        <v>224</v>
      </c>
      <c r="M33" s="765">
        <v>82</v>
      </c>
      <c r="N33" s="733"/>
      <c r="O33" s="746"/>
      <c r="P33" s="747"/>
      <c r="Q33" s="733"/>
      <c r="R33" s="746"/>
      <c r="S33" s="747"/>
      <c r="T33" s="733"/>
      <c r="U33" s="746"/>
      <c r="V33" s="748"/>
      <c r="W33" s="768" t="s">
        <v>233</v>
      </c>
      <c r="X33" s="770"/>
      <c r="Z33" s="734"/>
      <c r="AA33" s="735"/>
      <c r="AB33" s="736"/>
      <c r="AC33" s="55" t="s">
        <v>386</v>
      </c>
      <c r="AD33" s="38" t="b">
        <v>1</v>
      </c>
      <c r="AE33" s="38" t="b">
        <v>0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42" spans="29:30" ht="15.75">
      <c r="AC42" s="894" t="s">
        <v>402</v>
      </c>
      <c r="AD42" s="895">
        <f>SUMIF(AC$8:AC$33,AC42,G$8:G$33)</f>
        <v>0</v>
      </c>
    </row>
    <row r="43" spans="29:30" ht="15.75">
      <c r="AC43" s="894" t="s">
        <v>403</v>
      </c>
      <c r="AD43" s="895">
        <f aca="true" t="shared" si="0" ref="AD43:AD66">SUMIF(AC$8:AC$33,AC43,G$8:G$33)</f>
        <v>0</v>
      </c>
    </row>
    <row r="44" spans="29:30" ht="15.75">
      <c r="AC44" s="894" t="s">
        <v>404</v>
      </c>
      <c r="AD44" s="895">
        <f t="shared" si="0"/>
        <v>0</v>
      </c>
    </row>
    <row r="45" spans="29:30" ht="15.75">
      <c r="AC45" s="894" t="s">
        <v>405</v>
      </c>
      <c r="AD45" s="895">
        <f t="shared" si="0"/>
        <v>0</v>
      </c>
    </row>
    <row r="46" spans="29:30" ht="15.75">
      <c r="AC46" s="894" t="s">
        <v>406</v>
      </c>
      <c r="AD46" s="895">
        <f t="shared" si="0"/>
        <v>0</v>
      </c>
    </row>
    <row r="47" spans="29:30" ht="15.75">
      <c r="AC47" s="894" t="s">
        <v>407</v>
      </c>
      <c r="AD47" s="895">
        <f t="shared" si="0"/>
        <v>0</v>
      </c>
    </row>
    <row r="48" spans="29:30" ht="15.75">
      <c r="AC48" s="894" t="s">
        <v>408</v>
      </c>
      <c r="AD48" s="895">
        <f t="shared" si="0"/>
        <v>0</v>
      </c>
    </row>
    <row r="49" spans="29:30" ht="15.75">
      <c r="AC49" s="894" t="s">
        <v>409</v>
      </c>
      <c r="AD49" s="895">
        <f t="shared" si="0"/>
        <v>0</v>
      </c>
    </row>
    <row r="50" spans="29:30" ht="15.75">
      <c r="AC50" s="894" t="s">
        <v>410</v>
      </c>
      <c r="AD50" s="895">
        <f t="shared" si="0"/>
        <v>0</v>
      </c>
    </row>
    <row r="51" spans="29:30" ht="15.75">
      <c r="AC51" s="894" t="s">
        <v>411</v>
      </c>
      <c r="AD51" s="895">
        <f t="shared" si="0"/>
        <v>0</v>
      </c>
    </row>
    <row r="52" spans="29:30" ht="15.75">
      <c r="AC52" s="894" t="s">
        <v>412</v>
      </c>
      <c r="AD52" s="895">
        <f t="shared" si="0"/>
        <v>0</v>
      </c>
    </row>
    <row r="53" spans="29:30" ht="15.75">
      <c r="AC53" s="894" t="s">
        <v>386</v>
      </c>
      <c r="AD53" s="895">
        <f t="shared" si="0"/>
        <v>32.5</v>
      </c>
    </row>
    <row r="54" spans="29:30" ht="15.75">
      <c r="AC54" s="894" t="s">
        <v>413</v>
      </c>
      <c r="AD54" s="895">
        <f t="shared" si="0"/>
        <v>0</v>
      </c>
    </row>
    <row r="55" spans="29:30" ht="15.75">
      <c r="AC55" s="894" t="s">
        <v>414</v>
      </c>
      <c r="AD55" s="895">
        <f t="shared" si="0"/>
        <v>0</v>
      </c>
    </row>
    <row r="56" spans="29:30" ht="15.75">
      <c r="AC56" s="894" t="s">
        <v>415</v>
      </c>
      <c r="AD56" s="895">
        <f t="shared" si="0"/>
        <v>0</v>
      </c>
    </row>
    <row r="57" spans="29:30" ht="15.75">
      <c r="AC57" s="894" t="s">
        <v>416</v>
      </c>
      <c r="AD57" s="895">
        <f t="shared" si="0"/>
        <v>0</v>
      </c>
    </row>
    <row r="58" spans="29:30" ht="15.75">
      <c r="AC58" s="894" t="s">
        <v>385</v>
      </c>
      <c r="AD58" s="895">
        <f t="shared" si="0"/>
        <v>4.5</v>
      </c>
    </row>
    <row r="59" spans="29:30" ht="15.75">
      <c r="AC59" s="894" t="s">
        <v>417</v>
      </c>
      <c r="AD59" s="895">
        <f t="shared" si="0"/>
        <v>0</v>
      </c>
    </row>
    <row r="60" spans="29:30" ht="15.75">
      <c r="AC60" s="894" t="s">
        <v>418</v>
      </c>
      <c r="AD60" s="895">
        <f t="shared" si="0"/>
        <v>0</v>
      </c>
    </row>
    <row r="61" spans="29:30" ht="15.75">
      <c r="AC61" s="894" t="s">
        <v>383</v>
      </c>
      <c r="AD61" s="895">
        <f t="shared" si="0"/>
        <v>6</v>
      </c>
    </row>
    <row r="62" spans="29:30" ht="15.75">
      <c r="AC62" s="894" t="s">
        <v>384</v>
      </c>
      <c r="AD62" s="895">
        <f t="shared" si="0"/>
        <v>3</v>
      </c>
    </row>
    <row r="63" spans="29:30" ht="15.75">
      <c r="AC63" s="894" t="s">
        <v>419</v>
      </c>
      <c r="AD63" s="895">
        <f t="shared" si="0"/>
        <v>0</v>
      </c>
    </row>
    <row r="64" spans="29:30" ht="15.75">
      <c r="AC64" s="894" t="s">
        <v>420</v>
      </c>
      <c r="AD64" s="895">
        <f t="shared" si="0"/>
        <v>0</v>
      </c>
    </row>
    <row r="65" spans="29:30" ht="15.75">
      <c r="AC65" s="894" t="s">
        <v>421</v>
      </c>
      <c r="AD65" s="895">
        <f t="shared" si="0"/>
        <v>0</v>
      </c>
    </row>
    <row r="66" spans="29:30" ht="15.75">
      <c r="AC66" s="896" t="s">
        <v>422</v>
      </c>
      <c r="AD66" s="895">
        <f t="shared" si="0"/>
        <v>0</v>
      </c>
    </row>
    <row r="67" ht="15.75">
      <c r="AD67" s="897">
        <f>SUM(AD42:AD66)</f>
        <v>46</v>
      </c>
    </row>
  </sheetData>
  <sheetProtection/>
  <mergeCells count="75">
    <mergeCell ref="Q4:S4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C4:C7"/>
    <mergeCell ref="D4:D7"/>
    <mergeCell ref="E4:F4"/>
    <mergeCell ref="I4:I7"/>
    <mergeCell ref="J4:L4"/>
    <mergeCell ref="N4:P4"/>
    <mergeCell ref="O6:P6"/>
    <mergeCell ref="M3:M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7:Y7"/>
    <mergeCell ref="O8:P8"/>
    <mergeCell ref="R8:S8"/>
    <mergeCell ref="U8:V8"/>
    <mergeCell ref="X8:Y8"/>
    <mergeCell ref="R6:S6"/>
    <mergeCell ref="U6:V6"/>
    <mergeCell ref="X6:Y6"/>
    <mergeCell ref="O7:P7"/>
    <mergeCell ref="R7:S7"/>
    <mergeCell ref="U7:V7"/>
    <mergeCell ref="R9:S9"/>
    <mergeCell ref="U9:V9"/>
    <mergeCell ref="X9:Y9"/>
    <mergeCell ref="O11:P11"/>
    <mergeCell ref="R11:S11"/>
    <mergeCell ref="U11:V11"/>
    <mergeCell ref="X11:Y11"/>
    <mergeCell ref="O9:P9"/>
    <mergeCell ref="R13:S13"/>
    <mergeCell ref="U13:V13"/>
    <mergeCell ref="X13:Y13"/>
    <mergeCell ref="AA13:AB13"/>
    <mergeCell ref="O15:P15"/>
    <mergeCell ref="R15:S15"/>
    <mergeCell ref="U15:V15"/>
    <mergeCell ref="X15:Y15"/>
    <mergeCell ref="O13:P13"/>
    <mergeCell ref="U17:V17"/>
    <mergeCell ref="X17:Y17"/>
    <mergeCell ref="O19:P19"/>
    <mergeCell ref="R19:S19"/>
    <mergeCell ref="U19:V19"/>
    <mergeCell ref="X19:Y19"/>
    <mergeCell ref="O17:P17"/>
    <mergeCell ref="R17:S17"/>
    <mergeCell ref="O21:P21"/>
    <mergeCell ref="R21:S21"/>
    <mergeCell ref="U21:V21"/>
    <mergeCell ref="O23:P23"/>
    <mergeCell ref="R23:S23"/>
    <mergeCell ref="U23:V23"/>
    <mergeCell ref="O25:P25"/>
    <mergeCell ref="R25:S25"/>
    <mergeCell ref="U25:V25"/>
    <mergeCell ref="O27:P27"/>
    <mergeCell ref="R27:S27"/>
    <mergeCell ref="U27:V2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2253" t="s">
        <v>244</v>
      </c>
      <c r="B1" s="2254"/>
      <c r="C1" s="2254"/>
      <c r="D1" s="2254"/>
      <c r="E1" s="2254"/>
      <c r="F1" s="2254"/>
      <c r="G1" s="2254"/>
      <c r="H1" s="2254"/>
      <c r="I1" s="2254"/>
      <c r="J1" s="2254"/>
      <c r="K1" s="2254"/>
      <c r="L1" s="2254"/>
      <c r="M1" s="2254"/>
      <c r="N1" s="2254"/>
      <c r="O1" s="2254"/>
      <c r="P1" s="2254"/>
      <c r="Q1" s="2254"/>
      <c r="R1" s="2254"/>
      <c r="S1" s="2254"/>
      <c r="T1" s="2254"/>
      <c r="U1" s="2254"/>
      <c r="V1" s="2254"/>
      <c r="W1" s="2254"/>
      <c r="X1" s="2254"/>
      <c r="Y1" s="2163"/>
      <c r="Z1" s="2163"/>
      <c r="AA1" s="2163"/>
      <c r="AB1" s="2163"/>
    </row>
    <row r="2" spans="1:31" s="38" customFormat="1" ht="18.75" customHeight="1">
      <c r="A2" s="2255" t="s">
        <v>24</v>
      </c>
      <c r="B2" s="2257" t="s">
        <v>125</v>
      </c>
      <c r="C2" s="2259" t="s">
        <v>260</v>
      </c>
      <c r="D2" s="2260"/>
      <c r="E2" s="2261"/>
      <c r="F2" s="2262"/>
      <c r="G2" s="2071" t="s">
        <v>124</v>
      </c>
      <c r="H2" s="2257" t="s">
        <v>112</v>
      </c>
      <c r="I2" s="2257"/>
      <c r="J2" s="2257"/>
      <c r="K2" s="2257"/>
      <c r="L2" s="2257"/>
      <c r="M2" s="2257"/>
      <c r="N2" s="2265" t="s">
        <v>259</v>
      </c>
      <c r="O2" s="2265"/>
      <c r="P2" s="2265"/>
      <c r="Q2" s="2265"/>
      <c r="R2" s="2265"/>
      <c r="S2" s="2265"/>
      <c r="T2" s="2265"/>
      <c r="U2" s="2265"/>
      <c r="V2" s="2265"/>
      <c r="W2" s="2265"/>
      <c r="X2" s="2265"/>
      <c r="Y2" s="2265"/>
      <c r="Z2" s="2265"/>
      <c r="AA2" s="2265"/>
      <c r="AB2" s="2265"/>
      <c r="AC2" s="2265"/>
      <c r="AD2" s="2265"/>
      <c r="AE2" s="2266"/>
    </row>
    <row r="3" spans="1:31" s="38" customFormat="1" ht="24.75" customHeight="1">
      <c r="A3" s="2255"/>
      <c r="B3" s="2257"/>
      <c r="C3" s="2263"/>
      <c r="D3" s="1917"/>
      <c r="E3" s="1624"/>
      <c r="F3" s="2264"/>
      <c r="G3" s="1964"/>
      <c r="H3" s="1958" t="s">
        <v>116</v>
      </c>
      <c r="I3" s="1939" t="s">
        <v>117</v>
      </c>
      <c r="J3" s="1939"/>
      <c r="K3" s="1939"/>
      <c r="L3" s="1939"/>
      <c r="M3" s="1958" t="s">
        <v>113</v>
      </c>
      <c r="N3" s="2265"/>
      <c r="O3" s="2265"/>
      <c r="P3" s="2265"/>
      <c r="Q3" s="2265"/>
      <c r="R3" s="2265"/>
      <c r="S3" s="2265"/>
      <c r="T3" s="2265"/>
      <c r="U3" s="2265"/>
      <c r="V3" s="2265"/>
      <c r="W3" s="2265"/>
      <c r="X3" s="2265"/>
      <c r="Y3" s="2265"/>
      <c r="Z3" s="2265"/>
      <c r="AA3" s="2265"/>
      <c r="AB3" s="2265"/>
      <c r="AC3" s="2265"/>
      <c r="AD3" s="2265"/>
      <c r="AE3" s="2266"/>
    </row>
    <row r="4" spans="1:31" s="38" customFormat="1" ht="18" customHeight="1">
      <c r="A4" s="2255"/>
      <c r="B4" s="2257"/>
      <c r="C4" s="1958" t="s">
        <v>25</v>
      </c>
      <c r="D4" s="1958" t="s">
        <v>26</v>
      </c>
      <c r="E4" s="2249" t="s">
        <v>118</v>
      </c>
      <c r="F4" s="2250"/>
      <c r="G4" s="1964"/>
      <c r="H4" s="1958"/>
      <c r="I4" s="1958" t="s">
        <v>114</v>
      </c>
      <c r="J4" s="1948" t="s">
        <v>115</v>
      </c>
      <c r="K4" s="2251"/>
      <c r="L4" s="2252"/>
      <c r="M4" s="1958"/>
      <c r="N4" s="1939" t="s">
        <v>27</v>
      </c>
      <c r="O4" s="1939"/>
      <c r="P4" s="1939"/>
      <c r="Q4" s="1939" t="s">
        <v>28</v>
      </c>
      <c r="R4" s="1939"/>
      <c r="S4" s="1939"/>
      <c r="T4" s="1939" t="s">
        <v>29</v>
      </c>
      <c r="U4" s="1939"/>
      <c r="V4" s="1939"/>
      <c r="W4" s="1939" t="s">
        <v>30</v>
      </c>
      <c r="X4" s="1939"/>
      <c r="Y4" s="1939"/>
      <c r="Z4" s="1939" t="s">
        <v>31</v>
      </c>
      <c r="AA4" s="1939"/>
      <c r="AB4" s="1939"/>
      <c r="AC4" s="39"/>
      <c r="AD4" s="39"/>
      <c r="AE4" s="251"/>
    </row>
    <row r="5" spans="1:31" s="38" customFormat="1" ht="18.75">
      <c r="A5" s="2255"/>
      <c r="B5" s="2257"/>
      <c r="C5" s="1958"/>
      <c r="D5" s="1958"/>
      <c r="E5" s="2240" t="s">
        <v>119</v>
      </c>
      <c r="F5" s="2240" t="s">
        <v>120</v>
      </c>
      <c r="G5" s="1964"/>
      <c r="H5" s="1958"/>
      <c r="I5" s="1958"/>
      <c r="J5" s="1964" t="s">
        <v>65</v>
      </c>
      <c r="K5" s="1977" t="s">
        <v>66</v>
      </c>
      <c r="L5" s="1925" t="s">
        <v>67</v>
      </c>
      <c r="M5" s="1958"/>
      <c r="N5" s="2245" t="s">
        <v>262</v>
      </c>
      <c r="O5" s="2246"/>
      <c r="P5" s="2247"/>
      <c r="Q5" s="2247"/>
      <c r="R5" s="2247"/>
      <c r="S5" s="2247"/>
      <c r="T5" s="2247"/>
      <c r="U5" s="2247"/>
      <c r="V5" s="2247"/>
      <c r="W5" s="2247"/>
      <c r="X5" s="2247"/>
      <c r="Y5" s="2247"/>
      <c r="Z5" s="2247"/>
      <c r="AA5" s="2247"/>
      <c r="AB5" s="2248"/>
      <c r="AE5" s="252"/>
    </row>
    <row r="6" spans="1:31" s="38" customFormat="1" ht="15.75">
      <c r="A6" s="2255"/>
      <c r="B6" s="2257"/>
      <c r="C6" s="1958"/>
      <c r="D6" s="1958"/>
      <c r="E6" s="2241"/>
      <c r="F6" s="2241"/>
      <c r="G6" s="1964"/>
      <c r="H6" s="1958"/>
      <c r="I6" s="1958"/>
      <c r="J6" s="2243"/>
      <c r="K6" s="2243"/>
      <c r="L6" s="2243"/>
      <c r="M6" s="1958"/>
      <c r="N6" s="172">
        <v>1</v>
      </c>
      <c r="O6" s="2236">
        <v>2</v>
      </c>
      <c r="P6" s="2237"/>
      <c r="Q6" s="172">
        <v>3</v>
      </c>
      <c r="R6" s="2236">
        <v>4</v>
      </c>
      <c r="S6" s="2237"/>
      <c r="T6" s="172">
        <v>5</v>
      </c>
      <c r="U6" s="2236">
        <v>6</v>
      </c>
      <c r="V6" s="2237"/>
      <c r="W6" s="172">
        <v>7</v>
      </c>
      <c r="X6" s="2236">
        <v>8</v>
      </c>
      <c r="Y6" s="2237"/>
      <c r="Z6" s="172">
        <v>9</v>
      </c>
      <c r="AA6" s="172" t="s">
        <v>249</v>
      </c>
      <c r="AB6" s="172" t="s">
        <v>250</v>
      </c>
      <c r="AE6" s="252"/>
    </row>
    <row r="7" spans="1:31" s="38" customFormat="1" ht="42" customHeight="1" thickBot="1">
      <c r="A7" s="2256"/>
      <c r="B7" s="2258"/>
      <c r="C7" s="2071"/>
      <c r="D7" s="2071"/>
      <c r="E7" s="2242"/>
      <c r="F7" s="2242"/>
      <c r="G7" s="1964"/>
      <c r="H7" s="2071"/>
      <c r="I7" s="2071"/>
      <c r="J7" s="2244"/>
      <c r="K7" s="2244"/>
      <c r="L7" s="2244"/>
      <c r="M7" s="2071"/>
      <c r="N7" s="34"/>
      <c r="O7" s="2238"/>
      <c r="P7" s="2239"/>
      <c r="Q7" s="34"/>
      <c r="R7" s="2238"/>
      <c r="S7" s="2239"/>
      <c r="T7" s="34"/>
      <c r="U7" s="2238"/>
      <c r="V7" s="2239"/>
      <c r="W7" s="34"/>
      <c r="X7" s="2238"/>
      <c r="Y7" s="2239"/>
      <c r="Z7" s="34"/>
      <c r="AA7" s="34"/>
      <c r="AB7" s="34"/>
      <c r="AE7" s="252"/>
    </row>
    <row r="8" spans="1:31" s="38" customFormat="1" ht="16.5" thickBot="1">
      <c r="A8" s="35">
        <v>1</v>
      </c>
      <c r="B8" s="36" t="s">
        <v>140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80"/>
      <c r="P8" s="2106"/>
      <c r="Q8" s="37"/>
      <c r="R8" s="1780"/>
      <c r="S8" s="2106"/>
      <c r="T8" s="37"/>
      <c r="U8" s="1780"/>
      <c r="V8" s="2106"/>
      <c r="W8" s="37"/>
      <c r="X8" s="1780"/>
      <c r="Y8" s="2106"/>
      <c r="Z8" s="37"/>
      <c r="AA8" s="37"/>
      <c r="AB8" s="37"/>
      <c r="AE8" s="252"/>
    </row>
    <row r="9" spans="1:31" s="38" customFormat="1" ht="19.5" thickBot="1">
      <c r="A9" s="2231" t="s">
        <v>168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2232"/>
      <c r="AE9" s="252"/>
    </row>
    <row r="10" spans="1:31" s="38" customFormat="1" ht="16.5" thickBot="1">
      <c r="A10" s="22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2234"/>
      <c r="Z10" s="2234"/>
      <c r="AA10" s="2234"/>
      <c r="AB10" s="2235"/>
      <c r="AE10" s="252"/>
    </row>
    <row r="11" spans="1:31" s="38" customFormat="1" ht="47.25">
      <c r="A11" s="176" t="s">
        <v>141</v>
      </c>
      <c r="B11" s="91" t="s">
        <v>263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225"/>
      <c r="P11" s="2226"/>
      <c r="Q11" s="92"/>
      <c r="R11" s="2225"/>
      <c r="S11" s="2226"/>
      <c r="T11" s="92"/>
      <c r="U11" s="2225"/>
      <c r="V11" s="2226"/>
      <c r="W11" s="95"/>
      <c r="X11" s="2227"/>
      <c r="Y11" s="2228"/>
      <c r="Z11" s="96"/>
      <c r="AA11" s="96"/>
      <c r="AB11" s="96"/>
      <c r="AE11" s="252"/>
    </row>
    <row r="12" spans="1:31" s="38" customFormat="1" ht="31.5">
      <c r="A12" s="177" t="s">
        <v>143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1939"/>
      <c r="P12" s="1939"/>
      <c r="Q12" s="375" t="s">
        <v>132</v>
      </c>
      <c r="R12" s="2229"/>
      <c r="S12" s="2230"/>
      <c r="T12" s="88"/>
      <c r="U12" s="2146"/>
      <c r="V12" s="2147"/>
      <c r="W12" s="100"/>
      <c r="X12" s="2211"/>
      <c r="Y12" s="2212"/>
      <c r="Z12" s="101"/>
      <c r="AA12" s="101"/>
      <c r="AB12" s="101"/>
      <c r="AE12" s="252"/>
    </row>
    <row r="13" spans="1:31" s="38" customFormat="1" ht="31.5">
      <c r="A13" s="177" t="s">
        <v>144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1939"/>
      <c r="P13" s="1939"/>
      <c r="Q13" s="376"/>
      <c r="R13" s="2223" t="s">
        <v>132</v>
      </c>
      <c r="S13" s="2224"/>
      <c r="T13" s="88"/>
      <c r="U13" s="2146"/>
      <c r="V13" s="2147"/>
      <c r="W13" s="100"/>
      <c r="X13" s="2211"/>
      <c r="Y13" s="2212"/>
      <c r="Z13" s="101"/>
      <c r="AA13" s="101"/>
      <c r="AB13" s="101"/>
      <c r="AE13" s="252"/>
    </row>
    <row r="14" spans="1:31" s="38" customFormat="1" ht="15.75">
      <c r="A14" s="177" t="s">
        <v>142</v>
      </c>
      <c r="B14" s="242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3"/>
      <c r="M14" s="243">
        <f t="shared" si="1"/>
        <v>116</v>
      </c>
      <c r="O14" s="2167"/>
      <c r="P14" s="2168"/>
      <c r="Q14" s="380" t="s">
        <v>132</v>
      </c>
      <c r="R14" s="2146"/>
      <c r="S14" s="2147"/>
      <c r="T14" s="177"/>
      <c r="U14" s="2167"/>
      <c r="V14" s="2168"/>
      <c r="W14" s="100"/>
      <c r="X14" s="2211"/>
      <c r="Y14" s="2212"/>
      <c r="Z14" s="101"/>
      <c r="AA14" s="101"/>
      <c r="AB14" s="101"/>
      <c r="AE14" s="252"/>
    </row>
    <row r="15" spans="1:31" s="38" customFormat="1" ht="15.75">
      <c r="A15" s="177" t="s">
        <v>145</v>
      </c>
      <c r="B15" s="242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3">
        <f t="shared" si="1"/>
        <v>56</v>
      </c>
      <c r="N15" s="177"/>
      <c r="O15" s="2167"/>
      <c r="P15" s="2168"/>
      <c r="R15" s="2146"/>
      <c r="S15" s="2147"/>
      <c r="T15" s="381" t="s">
        <v>132</v>
      </c>
      <c r="U15" s="2167"/>
      <c r="V15" s="2168"/>
      <c r="W15" s="100"/>
      <c r="X15" s="2211"/>
      <c r="Y15" s="2212"/>
      <c r="Z15" s="101"/>
      <c r="AA15" s="101"/>
      <c r="AB15" s="101"/>
      <c r="AE15" s="252"/>
    </row>
    <row r="16" spans="1:31" s="38" customFormat="1" ht="36.75" customHeight="1">
      <c r="A16" s="177" t="s">
        <v>146</v>
      </c>
      <c r="B16" s="242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3">
        <f t="shared" si="1"/>
        <v>86</v>
      </c>
      <c r="N16" s="177"/>
      <c r="O16" s="2167"/>
      <c r="P16" s="2168"/>
      <c r="Q16" s="177"/>
      <c r="R16" s="2167" t="s">
        <v>132</v>
      </c>
      <c r="S16" s="2168"/>
      <c r="T16" s="177"/>
      <c r="U16" s="2167"/>
      <c r="V16" s="2168"/>
      <c r="W16" s="100"/>
      <c r="X16" s="2211"/>
      <c r="Y16" s="2212"/>
      <c r="Z16" s="101"/>
      <c r="AA16" s="101"/>
      <c r="AB16" s="101"/>
      <c r="AE16" s="252"/>
    </row>
    <row r="17" spans="1:31" s="38" customFormat="1" ht="15.75">
      <c r="A17" s="178" t="s">
        <v>147</v>
      </c>
      <c r="B17" s="244" t="s">
        <v>95</v>
      </c>
      <c r="C17" s="245">
        <v>5</v>
      </c>
      <c r="D17" s="245"/>
      <c r="E17" s="245"/>
      <c r="F17" s="103"/>
      <c r="G17" s="246">
        <v>4.5</v>
      </c>
      <c r="H17" s="245">
        <f t="shared" si="0"/>
        <v>135</v>
      </c>
      <c r="I17" s="245">
        <v>4</v>
      </c>
      <c r="J17" s="382" t="s">
        <v>132</v>
      </c>
      <c r="K17" s="245"/>
      <c r="L17" s="247"/>
      <c r="M17" s="247">
        <f t="shared" si="1"/>
        <v>131</v>
      </c>
      <c r="N17" s="178"/>
      <c r="O17" s="2217"/>
      <c r="P17" s="2218"/>
      <c r="Q17" s="178"/>
      <c r="R17" s="2217"/>
      <c r="S17" s="2218"/>
      <c r="T17" s="382" t="s">
        <v>132</v>
      </c>
      <c r="U17" s="2209"/>
      <c r="V17" s="2210"/>
      <c r="W17" s="104"/>
      <c r="X17" s="2213"/>
      <c r="Y17" s="2214"/>
      <c r="Z17" s="105"/>
      <c r="AA17" s="105"/>
      <c r="AB17" s="105"/>
      <c r="AE17" s="252"/>
    </row>
    <row r="18" spans="1:31" s="393" customFormat="1" ht="15.75">
      <c r="A18" s="380" t="s">
        <v>264</v>
      </c>
      <c r="B18" s="386" t="s">
        <v>265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132</v>
      </c>
      <c r="K18" s="379"/>
      <c r="L18" s="390"/>
      <c r="M18" s="390">
        <f t="shared" si="1"/>
        <v>86</v>
      </c>
      <c r="N18" s="380"/>
      <c r="O18" s="2205"/>
      <c r="P18" s="2206"/>
      <c r="Q18" s="380"/>
      <c r="R18" s="2205"/>
      <c r="S18" s="2206"/>
      <c r="T18" s="389" t="s">
        <v>132</v>
      </c>
      <c r="U18" s="2219"/>
      <c r="V18" s="2220"/>
      <c r="W18" s="391"/>
      <c r="X18" s="2221"/>
      <c r="Y18" s="2222"/>
      <c r="Z18" s="392"/>
      <c r="AA18" s="392"/>
      <c r="AB18" s="392"/>
      <c r="AE18" s="394"/>
    </row>
    <row r="19" spans="1:31" s="38" customFormat="1" ht="15.75">
      <c r="A19" s="380" t="s">
        <v>266</v>
      </c>
      <c r="B19" s="386" t="s">
        <v>267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132</v>
      </c>
      <c r="K19" s="379"/>
      <c r="L19" s="390"/>
      <c r="M19" s="390">
        <f t="shared" si="1"/>
        <v>86</v>
      </c>
      <c r="N19" s="380"/>
      <c r="O19" s="2205"/>
      <c r="P19" s="2206"/>
      <c r="Q19" s="380"/>
      <c r="R19" s="2205"/>
      <c r="S19" s="2206"/>
      <c r="T19" s="389" t="s">
        <v>132</v>
      </c>
      <c r="U19" s="2209"/>
      <c r="V19" s="2210"/>
      <c r="W19" s="100"/>
      <c r="X19" s="2213"/>
      <c r="Y19" s="2214"/>
      <c r="Z19" s="101"/>
      <c r="AA19" s="101"/>
      <c r="AB19" s="101"/>
      <c r="AE19" s="252"/>
    </row>
    <row r="20" spans="1:31" s="38" customFormat="1" ht="15.75">
      <c r="A20" s="380" t="s">
        <v>268</v>
      </c>
      <c r="B20" s="386" t="s">
        <v>269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132</v>
      </c>
      <c r="K20" s="379"/>
      <c r="L20" s="390"/>
      <c r="M20" s="390">
        <f t="shared" si="1"/>
        <v>86</v>
      </c>
      <c r="N20" s="380"/>
      <c r="O20" s="2205"/>
      <c r="P20" s="2206"/>
      <c r="Q20" s="380"/>
      <c r="R20" s="2205"/>
      <c r="S20" s="2206"/>
      <c r="T20" s="389"/>
      <c r="U20" s="2209"/>
      <c r="V20" s="2210"/>
      <c r="W20" s="100"/>
      <c r="X20" s="2215" t="s">
        <v>132</v>
      </c>
      <c r="Y20" s="2216"/>
      <c r="Z20" s="101"/>
      <c r="AA20" s="101"/>
      <c r="AB20" s="101"/>
      <c r="AE20" s="252"/>
    </row>
    <row r="21" spans="1:31" s="38" customFormat="1" ht="15.75">
      <c r="A21" s="380" t="s">
        <v>270</v>
      </c>
      <c r="B21" s="242" t="s">
        <v>271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132</v>
      </c>
      <c r="K21" s="379"/>
      <c r="L21" s="390"/>
      <c r="M21" s="390">
        <f t="shared" si="1"/>
        <v>86</v>
      </c>
      <c r="N21" s="380"/>
      <c r="O21" s="2205"/>
      <c r="P21" s="2206"/>
      <c r="Q21" s="380"/>
      <c r="R21" s="2205"/>
      <c r="S21" s="2206"/>
      <c r="T21" s="389"/>
      <c r="U21" s="2209"/>
      <c r="V21" s="2210"/>
      <c r="W21" s="395" t="s">
        <v>132</v>
      </c>
      <c r="X21" s="2211"/>
      <c r="Y21" s="2212"/>
      <c r="Z21" s="101"/>
      <c r="AA21" s="101"/>
      <c r="AB21" s="101"/>
      <c r="AE21" s="252"/>
    </row>
    <row r="22" spans="1:31" s="38" customFormat="1" ht="15.75">
      <c r="A22" s="380" t="s">
        <v>272</v>
      </c>
      <c r="B22" s="242" t="s">
        <v>274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132</v>
      </c>
      <c r="K22" s="379"/>
      <c r="L22" s="390"/>
      <c r="M22" s="390">
        <f t="shared" si="1"/>
        <v>86</v>
      </c>
      <c r="N22" s="380"/>
      <c r="O22" s="2205"/>
      <c r="P22" s="2206"/>
      <c r="Q22" s="380"/>
      <c r="R22" s="2205"/>
      <c r="S22" s="2206"/>
      <c r="T22" s="389" t="s">
        <v>132</v>
      </c>
      <c r="U22" s="2209"/>
      <c r="V22" s="2210"/>
      <c r="W22" s="100"/>
      <c r="X22" s="2211"/>
      <c r="Y22" s="2212"/>
      <c r="Z22" s="101"/>
      <c r="AA22" s="101"/>
      <c r="AB22" s="101"/>
      <c r="AE22" s="252"/>
    </row>
    <row r="23" spans="1:31" s="38" customFormat="1" ht="15.75">
      <c r="A23" s="380" t="s">
        <v>273</v>
      </c>
      <c r="B23" s="242" t="s">
        <v>275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132</v>
      </c>
      <c r="K23" s="379"/>
      <c r="L23" s="390"/>
      <c r="M23" s="390">
        <f t="shared" si="1"/>
        <v>86</v>
      </c>
      <c r="N23" s="380"/>
      <c r="O23" s="2205"/>
      <c r="P23" s="2206"/>
      <c r="Q23" s="380"/>
      <c r="R23" s="2205"/>
      <c r="S23" s="2206"/>
      <c r="T23" s="389"/>
      <c r="U23" s="2207"/>
      <c r="V23" s="2207"/>
      <c r="W23" s="395" t="s">
        <v>132</v>
      </c>
      <c r="X23" s="2208"/>
      <c r="Y23" s="2208"/>
      <c r="Z23" s="101"/>
      <c r="AA23" s="101"/>
      <c r="AB23" s="101"/>
      <c r="AE23" s="252"/>
    </row>
    <row r="24" spans="1:31" s="38" customFormat="1" ht="15.75">
      <c r="A24" s="177"/>
      <c r="B24" s="242"/>
      <c r="C24" s="153"/>
      <c r="D24" s="153"/>
      <c r="E24" s="153"/>
      <c r="F24" s="102"/>
      <c r="G24" s="175"/>
      <c r="H24" s="153"/>
      <c r="I24" s="153"/>
      <c r="J24" s="112"/>
      <c r="K24" s="153"/>
      <c r="L24" s="243"/>
      <c r="M24" s="243"/>
      <c r="N24" s="177"/>
      <c r="O24" s="2167"/>
      <c r="P24" s="2168"/>
      <c r="Q24" s="177"/>
      <c r="R24" s="2167"/>
      <c r="S24" s="2168"/>
      <c r="T24" s="112"/>
      <c r="U24" s="2207"/>
      <c r="V24" s="2207"/>
      <c r="W24" s="100"/>
      <c r="X24" s="2208"/>
      <c r="Y24" s="2208"/>
      <c r="Z24" s="101"/>
      <c r="AA24" s="101"/>
      <c r="AB24" s="101"/>
      <c r="AE24" s="252"/>
    </row>
    <row r="25" spans="1:31" s="38" customFormat="1" ht="17.25" customHeight="1" thickBot="1">
      <c r="A25" s="2193" t="s">
        <v>88</v>
      </c>
      <c r="B25" s="2194"/>
      <c r="C25" s="2195"/>
      <c r="D25" s="2195"/>
      <c r="E25" s="2195"/>
      <c r="F25" s="219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97"/>
      <c r="P25" s="2198"/>
      <c r="Q25" s="464" t="s">
        <v>133</v>
      </c>
      <c r="R25" s="2199" t="s">
        <v>133</v>
      </c>
      <c r="S25" s="2200"/>
      <c r="T25" s="465" t="s">
        <v>276</v>
      </c>
      <c r="U25" s="2201"/>
      <c r="V25" s="2201"/>
      <c r="W25" s="466" t="s">
        <v>133</v>
      </c>
      <c r="X25" s="2202" t="s">
        <v>132</v>
      </c>
      <c r="Y25" s="2202"/>
      <c r="Z25" s="385"/>
      <c r="AA25" s="385"/>
      <c r="AB25" s="385"/>
      <c r="AE25" s="252"/>
    </row>
    <row r="26" spans="1:31" s="38" customFormat="1" ht="18.75" customHeight="1" thickBot="1">
      <c r="A26" s="2203" t="s">
        <v>85</v>
      </c>
      <c r="B26" s="2203"/>
      <c r="C26" s="2203"/>
      <c r="D26" s="2203"/>
      <c r="E26" s="2203"/>
      <c r="F26" s="2203"/>
      <c r="G26" s="2203"/>
      <c r="H26" s="2203"/>
      <c r="I26" s="2203"/>
      <c r="J26" s="2203"/>
      <c r="K26" s="2203"/>
      <c r="L26" s="2203"/>
      <c r="M26" s="2203"/>
      <c r="N26" s="2203"/>
      <c r="O26" s="2203"/>
      <c r="P26" s="2203"/>
      <c r="Q26" s="2203"/>
      <c r="R26" s="2203"/>
      <c r="S26" s="2203"/>
      <c r="T26" s="2203"/>
      <c r="U26" s="2204"/>
      <c r="V26" s="2204"/>
      <c r="W26" s="2203"/>
      <c r="X26" s="2204"/>
      <c r="Y26" s="2204"/>
      <c r="Z26" s="2203"/>
      <c r="AA26" s="2203"/>
      <c r="AB26" s="2203"/>
      <c r="AE26" s="252"/>
    </row>
    <row r="27" spans="1:31" s="38" customFormat="1" ht="18.75" customHeight="1">
      <c r="A27" s="177" t="s">
        <v>148</v>
      </c>
      <c r="B27" s="248" t="s">
        <v>50</v>
      </c>
      <c r="C27" s="112"/>
      <c r="D27" s="89">
        <v>3</v>
      </c>
      <c r="E27" s="89"/>
      <c r="F27" s="53"/>
      <c r="G27" s="363">
        <v>3</v>
      </c>
      <c r="H27" s="238">
        <f>G27*30</f>
        <v>90</v>
      </c>
      <c r="I27" s="239">
        <v>4</v>
      </c>
      <c r="J27" s="89">
        <v>4</v>
      </c>
      <c r="K27" s="89"/>
      <c r="L27" s="89"/>
      <c r="M27" s="243">
        <f>H27-I27</f>
        <v>86</v>
      </c>
      <c r="N27" s="177"/>
      <c r="O27" s="2189"/>
      <c r="P27" s="2190"/>
      <c r="Q27" s="177" t="s">
        <v>132</v>
      </c>
      <c r="R27" s="2189"/>
      <c r="S27" s="2190"/>
      <c r="T27" s="177"/>
      <c r="U27" s="2189"/>
      <c r="V27" s="2190"/>
      <c r="W27" s="108"/>
      <c r="X27" s="2191"/>
      <c r="Y27" s="2192"/>
      <c r="Z27" s="109"/>
      <c r="AA27" s="109"/>
      <c r="AB27" s="109"/>
      <c r="AE27" s="252"/>
    </row>
    <row r="28" spans="1:31" s="42" customFormat="1" ht="15.75">
      <c r="A28" s="177" t="s">
        <v>149</v>
      </c>
      <c r="B28" s="248" t="s">
        <v>41</v>
      </c>
      <c r="C28" s="89"/>
      <c r="D28" s="112"/>
      <c r="E28" s="112"/>
      <c r="F28" s="53"/>
      <c r="G28" s="364">
        <v>8</v>
      </c>
      <c r="H28" s="238">
        <f>G28*30</f>
        <v>240</v>
      </c>
      <c r="I28" s="239"/>
      <c r="J28" s="89"/>
      <c r="K28" s="89"/>
      <c r="L28" s="89"/>
      <c r="M28" s="243"/>
      <c r="N28" s="177"/>
      <c r="O28" s="2167"/>
      <c r="P28" s="2168"/>
      <c r="Q28" s="177"/>
      <c r="R28" s="2167"/>
      <c r="S28" s="2168"/>
      <c r="T28" s="177"/>
      <c r="U28" s="2167"/>
      <c r="V28" s="2168"/>
      <c r="W28" s="111"/>
      <c r="X28" s="2169"/>
      <c r="Y28" s="2170"/>
      <c r="Z28" s="110"/>
      <c r="AA28" s="110"/>
      <c r="AB28" s="110"/>
      <c r="AE28" s="253"/>
    </row>
    <row r="29" spans="1:31" s="407" customFormat="1" ht="15.75">
      <c r="A29" s="396" t="s">
        <v>160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133</v>
      </c>
      <c r="O29" s="2185"/>
      <c r="P29" s="2186"/>
      <c r="Q29" s="396"/>
      <c r="R29" s="2185"/>
      <c r="S29" s="2186"/>
      <c r="T29" s="396"/>
      <c r="U29" s="2185"/>
      <c r="V29" s="2186"/>
      <c r="W29" s="405"/>
      <c r="X29" s="2187"/>
      <c r="Y29" s="2188"/>
      <c r="Z29" s="406"/>
      <c r="AA29" s="406"/>
      <c r="AB29" s="406"/>
      <c r="AE29" s="408"/>
    </row>
    <row r="30" spans="1:31" s="407" customFormat="1" ht="15.75">
      <c r="A30" s="396" t="s">
        <v>161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2185" t="s">
        <v>277</v>
      </c>
      <c r="P30" s="2186"/>
      <c r="Q30" s="396"/>
      <c r="R30" s="2185"/>
      <c r="S30" s="2186"/>
      <c r="T30" s="396"/>
      <c r="U30" s="2185"/>
      <c r="V30" s="2186"/>
      <c r="W30" s="405"/>
      <c r="X30" s="2187"/>
      <c r="Y30" s="2188"/>
      <c r="Z30" s="406"/>
      <c r="AA30" s="406"/>
      <c r="AB30" s="406"/>
      <c r="AE30" s="408"/>
    </row>
    <row r="31" spans="1:31" s="42" customFormat="1" ht="15.75">
      <c r="A31" s="177" t="s">
        <v>150</v>
      </c>
      <c r="B31" s="248" t="s">
        <v>40</v>
      </c>
      <c r="C31" s="112"/>
      <c r="D31" s="112"/>
      <c r="E31" s="112"/>
      <c r="F31" s="53"/>
      <c r="G31" s="366">
        <f>G32+G33+G34</f>
        <v>16</v>
      </c>
      <c r="H31" s="239">
        <f aca="true" t="shared" si="2" ref="H31:H36">G31*30</f>
        <v>480</v>
      </c>
      <c r="I31" s="239"/>
      <c r="J31" s="89"/>
      <c r="K31" s="89"/>
      <c r="L31" s="89"/>
      <c r="M31" s="243"/>
      <c r="N31" s="177"/>
      <c r="O31" s="2167"/>
      <c r="P31" s="2168"/>
      <c r="Q31" s="177"/>
      <c r="R31" s="2167"/>
      <c r="S31" s="2168"/>
      <c r="T31" s="177"/>
      <c r="U31" s="2167"/>
      <c r="V31" s="2168"/>
      <c r="W31" s="111"/>
      <c r="X31" s="2169"/>
      <c r="Y31" s="2170"/>
      <c r="Z31" s="110"/>
      <c r="AA31" s="110"/>
      <c r="AB31" s="110"/>
      <c r="AE31" s="253"/>
    </row>
    <row r="32" spans="1:31" s="42" customFormat="1" ht="15.75">
      <c r="A32" s="177" t="s">
        <v>173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235</v>
      </c>
      <c r="O32" s="2146"/>
      <c r="P32" s="2147"/>
      <c r="Q32" s="88"/>
      <c r="R32" s="2167"/>
      <c r="S32" s="2168"/>
      <c r="T32" s="88"/>
      <c r="U32" s="2167"/>
      <c r="V32" s="2168"/>
      <c r="W32" s="111"/>
      <c r="X32" s="2169"/>
      <c r="Y32" s="2170"/>
      <c r="Z32" s="110"/>
      <c r="AA32" s="110"/>
      <c r="AB32" s="110"/>
      <c r="AE32" s="253"/>
    </row>
    <row r="33" spans="1:31" s="42" customFormat="1" ht="15.75">
      <c r="A33" s="177" t="s">
        <v>174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2165" t="s">
        <v>235</v>
      </c>
      <c r="P33" s="2166"/>
      <c r="Q33" s="88"/>
      <c r="R33" s="2167"/>
      <c r="S33" s="2168"/>
      <c r="T33" s="88"/>
      <c r="U33" s="2167"/>
      <c r="V33" s="2168"/>
      <c r="W33" s="111"/>
      <c r="X33" s="2169"/>
      <c r="Y33" s="2170"/>
      <c r="Z33" s="110"/>
      <c r="AA33" s="110"/>
      <c r="AB33" s="110"/>
      <c r="AE33" s="253"/>
    </row>
    <row r="34" spans="1:31" s="272" customFormat="1" ht="15.75">
      <c r="A34" s="415" t="s">
        <v>175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2181"/>
      <c r="P34" s="2182"/>
      <c r="Q34" s="415" t="s">
        <v>223</v>
      </c>
      <c r="R34" s="2181"/>
      <c r="S34" s="2182"/>
      <c r="T34" s="415"/>
      <c r="U34" s="2181"/>
      <c r="V34" s="2182"/>
      <c r="W34" s="424"/>
      <c r="X34" s="2183"/>
      <c r="Y34" s="2184"/>
      <c r="Z34" s="425"/>
      <c r="AA34" s="425"/>
      <c r="AB34" s="425"/>
      <c r="AE34" s="426"/>
    </row>
    <row r="35" spans="1:31" s="42" customFormat="1" ht="31.5">
      <c r="A35" s="177" t="s">
        <v>176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2146"/>
      <c r="P35" s="2147"/>
      <c r="Q35" s="88"/>
      <c r="R35" s="2167"/>
      <c r="S35" s="2168"/>
      <c r="T35" s="88"/>
      <c r="U35" s="2167"/>
      <c r="V35" s="2168"/>
      <c r="W35" s="111"/>
      <c r="X35" s="2169"/>
      <c r="Y35" s="2170"/>
      <c r="Z35" s="110"/>
      <c r="AA35" s="110"/>
      <c r="AB35" s="110"/>
      <c r="AE35" s="253"/>
    </row>
    <row r="36" spans="1:31" s="42" customFormat="1" ht="31.5">
      <c r="A36" s="401" t="s">
        <v>177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235</v>
      </c>
      <c r="O36" s="2146"/>
      <c r="P36" s="2147"/>
      <c r="Q36" s="88"/>
      <c r="R36" s="2167"/>
      <c r="S36" s="2168"/>
      <c r="T36" s="88"/>
      <c r="U36" s="2167"/>
      <c r="V36" s="2168"/>
      <c r="W36" s="111"/>
      <c r="X36" s="2169"/>
      <c r="Y36" s="2170"/>
      <c r="Z36" s="110"/>
      <c r="AA36" s="110"/>
      <c r="AB36" s="110"/>
      <c r="AE36" s="253"/>
    </row>
    <row r="37" spans="1:31" s="42" customFormat="1" ht="31.5">
      <c r="A37" s="153" t="s">
        <v>178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2179" t="s">
        <v>278</v>
      </c>
      <c r="P37" s="2180"/>
      <c r="Q37" s="88"/>
      <c r="R37" s="2167"/>
      <c r="S37" s="2168"/>
      <c r="T37" s="88"/>
      <c r="U37" s="2167"/>
      <c r="V37" s="2168"/>
      <c r="W37" s="111"/>
      <c r="X37" s="2169"/>
      <c r="Y37" s="2170"/>
      <c r="Z37" s="110"/>
      <c r="AA37" s="110"/>
      <c r="AB37" s="110"/>
      <c r="AE37" s="253"/>
    </row>
    <row r="38" spans="1:31" s="42" customFormat="1" ht="15.75">
      <c r="A38" s="177" t="s">
        <v>151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6"/>
      <c r="P38" s="2147"/>
      <c r="Q38" s="88"/>
      <c r="R38" s="2167"/>
      <c r="S38" s="2168"/>
      <c r="T38" s="88"/>
      <c r="U38" s="2167"/>
      <c r="V38" s="2168"/>
      <c r="W38" s="111"/>
      <c r="X38" s="2169"/>
      <c r="Y38" s="2170"/>
      <c r="Z38" s="110"/>
      <c r="AA38" s="110"/>
      <c r="AB38" s="110"/>
      <c r="AE38" s="253"/>
    </row>
    <row r="39" spans="1:31" s="42" customFormat="1" ht="15.75">
      <c r="A39" s="177" t="s">
        <v>162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2165"/>
      <c r="P39" s="2166"/>
      <c r="Q39" s="414"/>
      <c r="R39" s="2165" t="s">
        <v>223</v>
      </c>
      <c r="S39" s="2166"/>
      <c r="T39" s="414"/>
      <c r="U39" s="2167"/>
      <c r="V39" s="2168"/>
      <c r="W39" s="111"/>
      <c r="X39" s="2169"/>
      <c r="Y39" s="2170"/>
      <c r="Z39" s="110"/>
      <c r="AA39" s="110"/>
      <c r="AB39" s="110"/>
      <c r="AE39" s="253"/>
    </row>
    <row r="40" spans="1:34" s="42" customFormat="1" ht="15.75">
      <c r="A40" s="177" t="s">
        <v>163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2165"/>
      <c r="P40" s="2166"/>
      <c r="Q40" s="414"/>
      <c r="R40" s="2165"/>
      <c r="S40" s="2166"/>
      <c r="T40" s="414" t="s">
        <v>281</v>
      </c>
      <c r="U40" s="2167"/>
      <c r="V40" s="2168"/>
      <c r="W40" s="111"/>
      <c r="X40" s="2169"/>
      <c r="Y40" s="2170"/>
      <c r="Z40" s="110"/>
      <c r="AA40" s="110"/>
      <c r="AB40" s="110"/>
      <c r="AE40" s="253"/>
      <c r="AG40" s="42">
        <v>46</v>
      </c>
      <c r="AH40" s="42">
        <v>10</v>
      </c>
    </row>
    <row r="41" spans="1:34" s="42" customFormat="1" ht="31.5">
      <c r="A41" s="177" t="s">
        <v>164</v>
      </c>
      <c r="B41" s="166" t="s">
        <v>157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2146"/>
      <c r="P41" s="2147"/>
      <c r="Q41" s="88"/>
      <c r="R41" s="2146"/>
      <c r="S41" s="2147"/>
      <c r="T41" s="88"/>
      <c r="U41" s="2167"/>
      <c r="V41" s="2168"/>
      <c r="W41" s="108"/>
      <c r="X41" s="2169"/>
      <c r="Y41" s="2170"/>
      <c r="AA41" s="109"/>
      <c r="AB41" s="109"/>
      <c r="AE41" s="253"/>
      <c r="AG41" s="42">
        <v>46</v>
      </c>
      <c r="AH41" s="42">
        <v>8</v>
      </c>
    </row>
    <row r="42" spans="1:34" s="42" customFormat="1" ht="15.75">
      <c r="A42" s="177" t="s">
        <v>251</v>
      </c>
      <c r="B42" s="367" t="s">
        <v>252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2165" t="s">
        <v>132</v>
      </c>
      <c r="S42" s="2166"/>
      <c r="T42" s="88"/>
      <c r="U42" s="2167"/>
      <c r="V42" s="2168"/>
      <c r="W42" s="108"/>
      <c r="X42" s="2169"/>
      <c r="Y42" s="2170"/>
      <c r="Z42" s="108"/>
      <c r="AA42" s="109"/>
      <c r="AB42" s="109"/>
      <c r="AE42" s="253"/>
      <c r="AG42" s="42">
        <v>20</v>
      </c>
      <c r="AH42" s="42">
        <v>4</v>
      </c>
    </row>
    <row r="43" spans="1:34" s="42" customFormat="1" ht="15.75">
      <c r="A43" s="177" t="s">
        <v>253</v>
      </c>
      <c r="B43" s="368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2146"/>
      <c r="P43" s="2147"/>
      <c r="Q43" s="88"/>
      <c r="R43" s="2146"/>
      <c r="S43" s="2147"/>
      <c r="T43" s="88"/>
      <c r="U43" s="2167"/>
      <c r="V43" s="2168"/>
      <c r="W43" s="108"/>
      <c r="X43" s="2169"/>
      <c r="Y43" s="2170"/>
      <c r="Z43" s="108" t="s">
        <v>132</v>
      </c>
      <c r="AA43" s="109"/>
      <c r="AB43" s="109"/>
      <c r="AE43" s="253"/>
      <c r="AG43" s="42">
        <v>12</v>
      </c>
      <c r="AH43" s="42">
        <v>2</v>
      </c>
    </row>
    <row r="44" spans="1:34" s="42" customFormat="1" ht="15.75">
      <c r="A44" s="177" t="s">
        <v>152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65"/>
      <c r="P44" s="2166"/>
      <c r="Q44" s="406"/>
      <c r="R44" s="2165"/>
      <c r="S44" s="2166"/>
      <c r="T44" s="414"/>
      <c r="U44" s="2167"/>
      <c r="V44" s="2168"/>
      <c r="W44" s="111"/>
      <c r="X44" s="2169"/>
      <c r="Y44" s="2170"/>
      <c r="Z44" s="110"/>
      <c r="AA44" s="110"/>
      <c r="AB44" s="110"/>
      <c r="AE44" s="253"/>
      <c r="AG44" s="42">
        <v>12</v>
      </c>
      <c r="AH44" s="42">
        <v>2</v>
      </c>
    </row>
    <row r="45" spans="1:33" s="42" customFormat="1" ht="15.75">
      <c r="A45" s="177" t="s">
        <v>179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282</v>
      </c>
      <c r="O45" s="2165"/>
      <c r="P45" s="2166"/>
      <c r="Q45" s="414"/>
      <c r="R45" s="2165"/>
      <c r="S45" s="2166"/>
      <c r="T45" s="414"/>
      <c r="U45" s="2167"/>
      <c r="V45" s="2168"/>
      <c r="W45" s="111"/>
      <c r="X45" s="2169"/>
      <c r="Y45" s="2170"/>
      <c r="Z45" s="110"/>
      <c r="AA45" s="110"/>
      <c r="AB45" s="110"/>
      <c r="AE45" s="253"/>
      <c r="AG45" s="42">
        <v>4</v>
      </c>
    </row>
    <row r="46" spans="1:31" s="42" customFormat="1" ht="15.75">
      <c r="A46" s="177" t="s">
        <v>180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2165" t="s">
        <v>282</v>
      </c>
      <c r="P46" s="2166"/>
      <c r="Q46" s="414"/>
      <c r="R46" s="2165"/>
      <c r="S46" s="2166"/>
      <c r="T46" s="414"/>
      <c r="U46" s="2167"/>
      <c r="V46" s="2168"/>
      <c r="W46" s="111"/>
      <c r="X46" s="2169"/>
      <c r="Y46" s="2170"/>
      <c r="Z46" s="110"/>
      <c r="AA46" s="110"/>
      <c r="AB46" s="110"/>
      <c r="AE46" s="253"/>
    </row>
    <row r="47" spans="1:31" s="42" customFormat="1" ht="16.5" thickBot="1">
      <c r="A47" s="178" t="s">
        <v>153</v>
      </c>
      <c r="B47" s="432" t="s">
        <v>96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2165"/>
      <c r="P47" s="2166"/>
      <c r="Q47" s="429" t="s">
        <v>223</v>
      </c>
      <c r="R47" s="2165"/>
      <c r="S47" s="2166"/>
      <c r="T47" s="439"/>
      <c r="U47" s="2167"/>
      <c r="V47" s="2168"/>
      <c r="W47" s="114"/>
      <c r="X47" s="2169"/>
      <c r="Y47" s="2170"/>
      <c r="Z47" s="115"/>
      <c r="AA47" s="115"/>
      <c r="AB47" s="115"/>
      <c r="AE47" s="253"/>
    </row>
    <row r="48" spans="1:31" s="42" customFormat="1" ht="16.5" thickBot="1">
      <c r="A48" s="2171" t="s">
        <v>87</v>
      </c>
      <c r="B48" s="2172"/>
      <c r="C48" s="2173"/>
      <c r="D48" s="2173"/>
      <c r="E48" s="2173"/>
      <c r="F48" s="2174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289</v>
      </c>
      <c r="O48" s="2175" t="s">
        <v>288</v>
      </c>
      <c r="P48" s="2176"/>
      <c r="Q48" s="282" t="s">
        <v>243</v>
      </c>
      <c r="R48" s="1767" t="s">
        <v>281</v>
      </c>
      <c r="S48" s="2177"/>
      <c r="T48" s="282" t="s">
        <v>281</v>
      </c>
      <c r="U48" s="1770"/>
      <c r="V48" s="2178"/>
      <c r="W48" s="152"/>
      <c r="X48" s="1770"/>
      <c r="Y48" s="2178"/>
      <c r="Z48" s="152" t="s">
        <v>132</v>
      </c>
      <c r="AA48" s="152"/>
      <c r="AB48" s="283"/>
      <c r="AE48" s="253"/>
    </row>
    <row r="49" spans="1:31" s="42" customFormat="1" ht="15.75">
      <c r="A49" s="2162" t="s">
        <v>158</v>
      </c>
      <c r="B49" s="2163"/>
      <c r="C49" s="2163"/>
      <c r="D49" s="2163"/>
      <c r="E49" s="2163"/>
      <c r="F49" s="2163"/>
      <c r="G49" s="2163"/>
      <c r="H49" s="2163"/>
      <c r="I49" s="2163"/>
      <c r="J49" s="2163"/>
      <c r="K49" s="2163"/>
      <c r="L49" s="2163"/>
      <c r="M49" s="2163"/>
      <c r="N49" s="2163"/>
      <c r="O49" s="2163"/>
      <c r="P49" s="2163"/>
      <c r="Q49" s="2163"/>
      <c r="R49" s="2163"/>
      <c r="S49" s="2163"/>
      <c r="T49" s="2163"/>
      <c r="U49" s="2163"/>
      <c r="V49" s="2163"/>
      <c r="W49" s="2163"/>
      <c r="X49" s="2163"/>
      <c r="Y49" s="2163"/>
      <c r="Z49" s="2163"/>
      <c r="AA49" s="2163"/>
      <c r="AB49" s="2164"/>
      <c r="AE49" s="253"/>
    </row>
    <row r="50" spans="1:31" s="42" customFormat="1" ht="15.75">
      <c r="A50" s="2154" t="s">
        <v>159</v>
      </c>
      <c r="B50" s="2139"/>
      <c r="C50" s="2139"/>
      <c r="D50" s="2139"/>
      <c r="E50" s="2139"/>
      <c r="F50" s="2139"/>
      <c r="G50" s="2139"/>
      <c r="H50" s="2139"/>
      <c r="I50" s="2139"/>
      <c r="J50" s="2139"/>
      <c r="K50" s="2139"/>
      <c r="L50" s="2139"/>
      <c r="M50" s="2139"/>
      <c r="N50" s="2139"/>
      <c r="O50" s="2139"/>
      <c r="P50" s="2139"/>
      <c r="Q50" s="2139"/>
      <c r="R50" s="2139"/>
      <c r="S50" s="2139"/>
      <c r="T50" s="2139"/>
      <c r="U50" s="2139"/>
      <c r="V50" s="2139"/>
      <c r="W50" s="2139"/>
      <c r="X50" s="2139"/>
      <c r="Y50" s="2139"/>
      <c r="Z50" s="2139"/>
      <c r="AA50" s="2139"/>
      <c r="AB50" s="2140"/>
      <c r="AE50" s="253"/>
    </row>
    <row r="51" spans="1:31" s="42" customFormat="1" ht="15.75">
      <c r="A51" s="2154" t="s">
        <v>231</v>
      </c>
      <c r="B51" s="2139"/>
      <c r="C51" s="2139"/>
      <c r="D51" s="2139"/>
      <c r="E51" s="2139"/>
      <c r="F51" s="2139"/>
      <c r="G51" s="2139"/>
      <c r="H51" s="2139"/>
      <c r="I51" s="2139"/>
      <c r="J51" s="2139"/>
      <c r="K51" s="2139"/>
      <c r="L51" s="2139"/>
      <c r="M51" s="2139"/>
      <c r="N51" s="2139"/>
      <c r="O51" s="2139"/>
      <c r="P51" s="2139"/>
      <c r="Q51" s="2139"/>
      <c r="R51" s="2139"/>
      <c r="S51" s="2139"/>
      <c r="T51" s="2139"/>
      <c r="U51" s="2139"/>
      <c r="V51" s="2139"/>
      <c r="W51" s="2139"/>
      <c r="X51" s="2139"/>
      <c r="Y51" s="2139"/>
      <c r="Z51" s="2139"/>
      <c r="AA51" s="2139"/>
      <c r="AB51" s="2140"/>
      <c r="AE51" s="253"/>
    </row>
    <row r="52" spans="1:31" s="42" customFormat="1" ht="31.5">
      <c r="A52" s="177" t="s">
        <v>181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1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2146"/>
      <c r="P52" s="2147"/>
      <c r="Q52" s="92"/>
      <c r="R52" s="2146"/>
      <c r="S52" s="2147"/>
      <c r="T52" s="92"/>
      <c r="U52" s="2155" t="s">
        <v>277</v>
      </c>
      <c r="V52" s="2156"/>
      <c r="W52" s="181"/>
      <c r="X52" s="1790"/>
      <c r="Y52" s="2157"/>
      <c r="Z52" s="181"/>
      <c r="AA52" s="181"/>
      <c r="AB52" s="181"/>
      <c r="AE52" s="253"/>
    </row>
    <row r="53" spans="1:31" s="42" customFormat="1" ht="15.75">
      <c r="A53" s="177" t="s">
        <v>182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1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2146"/>
      <c r="P53" s="2147"/>
      <c r="Q53" s="88"/>
      <c r="R53" s="2146"/>
      <c r="S53" s="2147"/>
      <c r="T53" s="88"/>
      <c r="U53" s="2155" t="s">
        <v>277</v>
      </c>
      <c r="V53" s="2156"/>
      <c r="W53" s="108"/>
      <c r="X53" s="1790"/>
      <c r="Y53" s="2157"/>
      <c r="Z53" s="109"/>
      <c r="AA53" s="109"/>
      <c r="AB53" s="109"/>
      <c r="AE53" s="253"/>
    </row>
    <row r="54" spans="1:31" s="42" customFormat="1" ht="15.75">
      <c r="A54" s="177" t="s">
        <v>183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6"/>
      <c r="P54" s="2147"/>
      <c r="Q54" s="88"/>
      <c r="R54" s="2146"/>
      <c r="S54" s="2147"/>
      <c r="T54" s="88"/>
      <c r="U54" s="2146"/>
      <c r="V54" s="2147"/>
      <c r="W54" s="108"/>
      <c r="X54" s="1790"/>
      <c r="Y54" s="2157"/>
      <c r="Z54" s="109"/>
      <c r="AA54" s="109"/>
      <c r="AB54" s="109"/>
      <c r="AE54" s="253"/>
    </row>
    <row r="55" spans="1:31" s="42" customFormat="1" ht="15.75">
      <c r="A55" s="177" t="s">
        <v>217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2146"/>
      <c r="P55" s="2147"/>
      <c r="Q55" s="88"/>
      <c r="R55" s="2146"/>
      <c r="S55" s="2147"/>
      <c r="T55" s="88"/>
      <c r="U55" s="2155" t="s">
        <v>235</v>
      </c>
      <c r="V55" s="2156"/>
      <c r="W55" s="108"/>
      <c r="X55" s="1790"/>
      <c r="Y55" s="2157"/>
      <c r="Z55" s="109"/>
      <c r="AA55" s="109"/>
      <c r="AB55" s="109"/>
      <c r="AE55" s="253"/>
    </row>
    <row r="56" spans="1:31" s="42" customFormat="1" ht="15.75">
      <c r="A56" s="177" t="s">
        <v>218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2146"/>
      <c r="P56" s="2147"/>
      <c r="Q56" s="88"/>
      <c r="R56" s="2146"/>
      <c r="S56" s="2147"/>
      <c r="T56" s="88"/>
      <c r="U56" s="2146"/>
      <c r="V56" s="2147"/>
      <c r="W56" s="108" t="s">
        <v>97</v>
      </c>
      <c r="X56" s="1790"/>
      <c r="Y56" s="2157"/>
      <c r="Z56" s="109"/>
      <c r="AA56" s="109"/>
      <c r="AB56" s="109"/>
      <c r="AE56" s="253"/>
    </row>
    <row r="57" spans="1:31" s="42" customFormat="1" ht="31.5">
      <c r="A57" s="177" t="s">
        <v>184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2146"/>
      <c r="P57" s="2147"/>
      <c r="Q57" s="88"/>
      <c r="R57" s="2146"/>
      <c r="S57" s="2147"/>
      <c r="T57" s="88"/>
      <c r="U57" s="2146"/>
      <c r="V57" s="2147"/>
      <c r="W57" s="108" t="s">
        <v>277</v>
      </c>
      <c r="X57" s="1790"/>
      <c r="Y57" s="2157"/>
      <c r="Z57" s="109"/>
      <c r="AA57" s="109"/>
      <c r="AB57" s="109"/>
      <c r="AE57" s="253"/>
    </row>
    <row r="58" spans="1:31" s="42" customFormat="1" ht="15.75">
      <c r="A58" s="177" t="s">
        <v>185</v>
      </c>
      <c r="B58" s="354" t="s">
        <v>94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2146"/>
      <c r="P58" s="2147"/>
      <c r="Q58" s="88"/>
      <c r="R58" s="2146"/>
      <c r="S58" s="2147"/>
      <c r="T58" s="52" t="s">
        <v>133</v>
      </c>
      <c r="U58" s="2155"/>
      <c r="V58" s="2156"/>
      <c r="W58" s="108"/>
      <c r="X58" s="1790"/>
      <c r="Y58" s="2157"/>
      <c r="Z58" s="109"/>
      <c r="AA58" s="109"/>
      <c r="AB58" s="109"/>
      <c r="AE58" s="253"/>
    </row>
    <row r="59" spans="1:31" s="42" customFormat="1" ht="15.75">
      <c r="A59" s="177" t="s">
        <v>186</v>
      </c>
      <c r="B59" s="50" t="s">
        <v>42</v>
      </c>
      <c r="C59" s="52"/>
      <c r="D59" s="52"/>
      <c r="E59" s="52"/>
      <c r="F59" s="53"/>
      <c r="G59" s="364">
        <f>G60+G61</f>
        <v>9</v>
      </c>
      <c r="H59" s="240">
        <f t="shared" si="5"/>
        <v>270</v>
      </c>
      <c r="I59" s="239"/>
      <c r="J59" s="51"/>
      <c r="K59" s="51"/>
      <c r="L59" s="51"/>
      <c r="M59" s="54"/>
      <c r="N59" s="88"/>
      <c r="O59" s="2146"/>
      <c r="P59" s="2147"/>
      <c r="Q59" s="88"/>
      <c r="R59" s="2146"/>
      <c r="S59" s="2147"/>
      <c r="T59" s="88"/>
      <c r="U59" s="2146"/>
      <c r="V59" s="2147"/>
      <c r="W59" s="111"/>
      <c r="X59" s="1790"/>
      <c r="Y59" s="2157"/>
      <c r="Z59" s="110"/>
      <c r="AA59" s="110"/>
      <c r="AB59" s="110"/>
      <c r="AE59" s="253"/>
    </row>
    <row r="60" spans="1:34" s="42" customFormat="1" ht="15.75">
      <c r="A60" s="177" t="s">
        <v>191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2160"/>
      <c r="P60" s="2161"/>
      <c r="Q60" s="448" t="s">
        <v>281</v>
      </c>
      <c r="R60" s="2146"/>
      <c r="S60" s="2147"/>
      <c r="T60" s="88"/>
      <c r="U60" s="2146"/>
      <c r="V60" s="2147"/>
      <c r="W60" s="111"/>
      <c r="X60" s="1790"/>
      <c r="Y60" s="2157"/>
      <c r="Z60" s="110"/>
      <c r="AA60" s="110"/>
      <c r="AB60" s="110"/>
      <c r="AE60" s="253"/>
      <c r="AG60" s="42">
        <v>20</v>
      </c>
      <c r="AH60" s="42">
        <v>2</v>
      </c>
    </row>
    <row r="61" spans="1:34" s="42" customFormat="1" ht="15.75">
      <c r="A61" s="177" t="s">
        <v>219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0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2146"/>
      <c r="P61" s="2147"/>
      <c r="Q61" s="88"/>
      <c r="R61" s="2155" t="s">
        <v>281</v>
      </c>
      <c r="S61" s="2156"/>
      <c r="T61" s="88"/>
      <c r="U61" s="2146"/>
      <c r="V61" s="2147"/>
      <c r="W61" s="111"/>
      <c r="X61" s="1790"/>
      <c r="Y61" s="2157"/>
      <c r="Z61" s="110"/>
      <c r="AA61" s="110"/>
      <c r="AB61" s="110"/>
      <c r="AE61" s="253"/>
      <c r="AG61" s="42">
        <v>12</v>
      </c>
      <c r="AH61" s="42">
        <v>2</v>
      </c>
    </row>
    <row r="62" spans="1:34" s="42" customFormat="1" ht="31.5">
      <c r="A62" s="177" t="s">
        <v>187</v>
      </c>
      <c r="B62" s="427" t="s">
        <v>283</v>
      </c>
      <c r="C62" s="52"/>
      <c r="D62" s="52"/>
      <c r="E62" s="52"/>
      <c r="F62" s="53">
        <v>6</v>
      </c>
      <c r="G62" s="153">
        <v>1</v>
      </c>
      <c r="H62" s="240">
        <v>30</v>
      </c>
      <c r="I62" s="239">
        <v>4</v>
      </c>
      <c r="J62" s="52"/>
      <c r="K62" s="51"/>
      <c r="L62" s="472">
        <v>4</v>
      </c>
      <c r="M62" s="113">
        <f>H62-I62</f>
        <v>26</v>
      </c>
      <c r="N62" s="88"/>
      <c r="O62" s="2146"/>
      <c r="P62" s="2147"/>
      <c r="Q62" s="88"/>
      <c r="R62" s="2146"/>
      <c r="S62" s="2147"/>
      <c r="T62" s="88"/>
      <c r="U62" s="2146" t="s">
        <v>132</v>
      </c>
      <c r="V62" s="2147"/>
      <c r="W62" s="111"/>
      <c r="X62" s="1790"/>
      <c r="Y62" s="2157"/>
      <c r="Z62" s="110"/>
      <c r="AA62" s="110"/>
      <c r="AB62" s="110"/>
      <c r="AE62" s="253"/>
      <c r="AG62" s="42">
        <v>20</v>
      </c>
      <c r="AH62" s="42">
        <v>2</v>
      </c>
    </row>
    <row r="63" spans="1:34" s="42" customFormat="1" ht="15.75">
      <c r="A63" s="177" t="s">
        <v>220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0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2146"/>
      <c r="P63" s="2147"/>
      <c r="Q63" s="88"/>
      <c r="R63" s="2146"/>
      <c r="S63" s="2147"/>
      <c r="T63" s="52" t="s">
        <v>281</v>
      </c>
      <c r="U63" s="2146"/>
      <c r="V63" s="2147"/>
      <c r="W63" s="111"/>
      <c r="X63" s="1790"/>
      <c r="Y63" s="2157"/>
      <c r="Z63" s="110"/>
      <c r="AA63" s="110"/>
      <c r="AB63" s="110"/>
      <c r="AE63" s="253"/>
      <c r="AG63" s="42">
        <v>48</v>
      </c>
      <c r="AH63" s="42">
        <v>4</v>
      </c>
    </row>
    <row r="64" spans="1:34" s="42" customFormat="1" ht="15.75">
      <c r="A64" s="177" t="s">
        <v>188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38">
        <v>90</v>
      </c>
      <c r="I64" s="239">
        <v>8</v>
      </c>
      <c r="J64" s="51">
        <v>8</v>
      </c>
      <c r="K64" s="51"/>
      <c r="L64" s="52"/>
      <c r="M64" s="54">
        <f>H64-I64</f>
        <v>82</v>
      </c>
      <c r="N64" s="88"/>
      <c r="O64" s="2146"/>
      <c r="P64" s="2147"/>
      <c r="Q64" s="88"/>
      <c r="R64" s="2146"/>
      <c r="S64" s="2147"/>
      <c r="T64" s="88"/>
      <c r="U64" s="2155" t="s">
        <v>133</v>
      </c>
      <c r="V64" s="2156"/>
      <c r="W64" s="108"/>
      <c r="X64" s="1790"/>
      <c r="Y64" s="2157"/>
      <c r="Z64" s="109"/>
      <c r="AA64" s="109"/>
      <c r="AB64" s="109"/>
      <c r="AE64" s="253"/>
      <c r="AG64" s="42">
        <v>16</v>
      </c>
      <c r="AH64" s="42">
        <v>4</v>
      </c>
    </row>
    <row r="65" spans="1:34" s="42" customFormat="1" ht="15.75">
      <c r="A65" s="177" t="s">
        <v>189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38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2146"/>
      <c r="P65" s="2147"/>
      <c r="Q65" s="88"/>
      <c r="R65" s="2155" t="s">
        <v>133</v>
      </c>
      <c r="S65" s="2156"/>
      <c r="T65" s="88"/>
      <c r="U65" s="2146"/>
      <c r="V65" s="2147"/>
      <c r="W65" s="108"/>
      <c r="X65" s="1790"/>
      <c r="Y65" s="2157"/>
      <c r="Z65" s="109"/>
      <c r="AA65" s="109"/>
      <c r="AB65" s="109"/>
      <c r="AE65" s="253"/>
      <c r="AG65" s="42">
        <v>8</v>
      </c>
      <c r="AH65" s="42">
        <v>0</v>
      </c>
    </row>
    <row r="66" spans="1:31" s="42" customFormat="1" ht="31.5">
      <c r="A66" s="319" t="s">
        <v>190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2146"/>
      <c r="P66" s="2147"/>
      <c r="Q66" s="319"/>
      <c r="R66" s="2158"/>
      <c r="S66" s="2159"/>
      <c r="T66" s="319"/>
      <c r="U66" s="2158"/>
      <c r="V66" s="2159"/>
      <c r="W66" s="328"/>
      <c r="X66" s="1790"/>
      <c r="Y66" s="2157"/>
      <c r="Z66" s="328" t="s">
        <v>133</v>
      </c>
      <c r="AA66" s="329"/>
      <c r="AB66" s="320"/>
      <c r="AE66" s="253"/>
    </row>
    <row r="67" spans="1:32" s="42" customFormat="1" ht="15.75">
      <c r="A67" s="330"/>
      <c r="B67" s="330" t="s">
        <v>165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2146"/>
      <c r="P67" s="2147"/>
      <c r="Q67" s="449" t="s">
        <v>281</v>
      </c>
      <c r="R67" s="2148" t="s">
        <v>285</v>
      </c>
      <c r="S67" s="2149"/>
      <c r="T67" s="449" t="s">
        <v>285</v>
      </c>
      <c r="U67" s="2148" t="s">
        <v>286</v>
      </c>
      <c r="V67" s="2149"/>
      <c r="W67" s="449" t="s">
        <v>284</v>
      </c>
      <c r="X67" s="2150"/>
      <c r="Y67" s="2151"/>
      <c r="Z67" s="450" t="s">
        <v>133</v>
      </c>
      <c r="AA67" s="333"/>
      <c r="AB67" s="331"/>
      <c r="AE67" s="253"/>
      <c r="AF67" s="42">
        <f>55*30</f>
        <v>1650</v>
      </c>
    </row>
    <row r="68" spans="1:31" s="42" customFormat="1" ht="15.7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3"/>
    </row>
    <row r="69" spans="1:31" s="42" customFormat="1" ht="15.7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3"/>
    </row>
    <row r="70" spans="1:31" s="42" customFormat="1" ht="15.75">
      <c r="A70" s="2138" t="s">
        <v>192</v>
      </c>
      <c r="B70" s="2152"/>
      <c r="C70" s="2152"/>
      <c r="D70" s="2152"/>
      <c r="E70" s="2152"/>
      <c r="F70" s="2152"/>
      <c r="G70" s="2152"/>
      <c r="H70" s="2152"/>
      <c r="I70" s="2152"/>
      <c r="J70" s="2152"/>
      <c r="K70" s="2152"/>
      <c r="L70" s="2152"/>
      <c r="M70" s="2152"/>
      <c r="N70" s="2152"/>
      <c r="O70" s="2152"/>
      <c r="P70" s="2152"/>
      <c r="Q70" s="2152"/>
      <c r="R70" s="2152"/>
      <c r="S70" s="2152"/>
      <c r="T70" s="2152"/>
      <c r="U70" s="2152"/>
      <c r="V70" s="2152"/>
      <c r="W70" s="2152"/>
      <c r="X70" s="2152"/>
      <c r="Y70" s="2152"/>
      <c r="Z70" s="2152"/>
      <c r="AA70" s="2152"/>
      <c r="AB70" s="2153"/>
      <c r="AE70" s="253"/>
    </row>
    <row r="71" spans="1:31" s="42" customFormat="1" ht="15.75">
      <c r="A71" s="2154" t="s">
        <v>193</v>
      </c>
      <c r="B71" s="2142"/>
      <c r="C71" s="2142"/>
      <c r="D71" s="2142"/>
      <c r="E71" s="2142"/>
      <c r="F71" s="2142"/>
      <c r="G71" s="2142"/>
      <c r="H71" s="2142"/>
      <c r="I71" s="2142"/>
      <c r="J71" s="2142"/>
      <c r="K71" s="2142"/>
      <c r="L71" s="2142"/>
      <c r="M71" s="2142"/>
      <c r="N71" s="2142"/>
      <c r="O71" s="2142"/>
      <c r="P71" s="2142"/>
      <c r="Q71" s="2142"/>
      <c r="R71" s="2142"/>
      <c r="S71" s="2142"/>
      <c r="T71" s="2142"/>
      <c r="U71" s="2142"/>
      <c r="V71" s="2142"/>
      <c r="W71" s="2142"/>
      <c r="X71" s="2142"/>
      <c r="Y71" s="2142"/>
      <c r="Z71" s="2142"/>
      <c r="AA71" s="2142"/>
      <c r="AB71" s="2143"/>
      <c r="AE71" s="253"/>
    </row>
    <row r="72" spans="1:31" s="42" customFormat="1" ht="15.75">
      <c r="A72" s="2138" t="s">
        <v>221</v>
      </c>
      <c r="B72" s="2142"/>
      <c r="C72" s="2142"/>
      <c r="D72" s="2142"/>
      <c r="E72" s="2142"/>
      <c r="F72" s="2142"/>
      <c r="G72" s="2142"/>
      <c r="H72" s="2142"/>
      <c r="I72" s="2142"/>
      <c r="J72" s="2142"/>
      <c r="K72" s="2142"/>
      <c r="L72" s="2142"/>
      <c r="M72" s="2142"/>
      <c r="N72" s="2142"/>
      <c r="O72" s="2142"/>
      <c r="P72" s="2142"/>
      <c r="Q72" s="2142"/>
      <c r="R72" s="2142"/>
      <c r="S72" s="2142"/>
      <c r="T72" s="2142"/>
      <c r="U72" s="2142"/>
      <c r="V72" s="2142"/>
      <c r="W72" s="2142"/>
      <c r="X72" s="2142"/>
      <c r="Y72" s="2142"/>
      <c r="Z72" s="2142"/>
      <c r="AA72" s="2142"/>
      <c r="AB72" s="2143"/>
      <c r="AE72" s="253"/>
    </row>
    <row r="73" spans="1:31" s="42" customFormat="1" ht="31.5">
      <c r="A73" s="303" t="s">
        <v>194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21"/>
      <c r="P73" s="2136"/>
      <c r="Q73" s="348"/>
      <c r="R73" s="1721"/>
      <c r="S73" s="2136"/>
      <c r="T73" s="348"/>
      <c r="U73" s="1721"/>
      <c r="V73" s="2136"/>
      <c r="W73" s="303"/>
      <c r="X73" s="1724"/>
      <c r="Y73" s="2137"/>
      <c r="Z73" s="349"/>
      <c r="AA73" s="303" t="s">
        <v>277</v>
      </c>
      <c r="AB73" s="350"/>
      <c r="AE73" s="253"/>
    </row>
    <row r="74" spans="1:31" s="42" customFormat="1" ht="31.5">
      <c r="A74" s="303" t="s">
        <v>195</v>
      </c>
      <c r="B74" s="344" t="s">
        <v>245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721"/>
      <c r="P74" s="2136"/>
      <c r="Q74" s="348"/>
      <c r="R74" s="1721"/>
      <c r="S74" s="2136"/>
      <c r="T74" s="348"/>
      <c r="U74" s="1721"/>
      <c r="V74" s="2136"/>
      <c r="W74" s="303"/>
      <c r="X74" s="2144" t="s">
        <v>281</v>
      </c>
      <c r="Y74" s="2145"/>
      <c r="Z74" s="351"/>
      <c r="AA74" s="349"/>
      <c r="AB74" s="352"/>
      <c r="AE74" s="253"/>
    </row>
    <row r="75" spans="1:31" s="42" customFormat="1" ht="31.5">
      <c r="A75" s="303" t="s">
        <v>201</v>
      </c>
      <c r="B75" s="353" t="s">
        <v>196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721"/>
      <c r="P75" s="2136"/>
      <c r="Q75" s="348"/>
      <c r="R75" s="1721"/>
      <c r="S75" s="2136"/>
      <c r="T75" s="348"/>
      <c r="U75" s="1721"/>
      <c r="V75" s="2136"/>
      <c r="W75" s="303"/>
      <c r="X75" s="1724"/>
      <c r="Y75" s="2137"/>
      <c r="Z75" s="349"/>
      <c r="AA75" s="303"/>
      <c r="AB75" s="350"/>
      <c r="AE75" s="253"/>
    </row>
    <row r="76" spans="1:31" s="42" customFormat="1" ht="15.75">
      <c r="A76" s="201" t="s">
        <v>202</v>
      </c>
      <c r="B76" s="264" t="s">
        <v>246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721"/>
      <c r="P76" s="2136"/>
      <c r="Q76" s="88"/>
      <c r="R76" s="1721"/>
      <c r="S76" s="2136"/>
      <c r="T76" s="52"/>
      <c r="U76" s="1721"/>
      <c r="V76" s="2136"/>
      <c r="W76" s="52" t="s">
        <v>277</v>
      </c>
      <c r="X76" s="1724"/>
      <c r="Y76" s="2137"/>
      <c r="Z76" s="182"/>
      <c r="AA76" s="182"/>
      <c r="AB76" s="273"/>
      <c r="AE76" s="253"/>
    </row>
    <row r="77" spans="1:31" s="42" customFormat="1" ht="47.25">
      <c r="A77" s="201" t="s">
        <v>203</v>
      </c>
      <c r="B77" s="265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0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721"/>
      <c r="P77" s="2136"/>
      <c r="Q77" s="209"/>
      <c r="R77" s="1721"/>
      <c r="S77" s="2136"/>
      <c r="T77" s="209"/>
      <c r="U77" s="1721"/>
      <c r="V77" s="2136"/>
      <c r="W77" s="210"/>
      <c r="X77" s="1724"/>
      <c r="Y77" s="2137"/>
      <c r="Z77" s="455" t="s">
        <v>83</v>
      </c>
      <c r="AA77" s="216"/>
      <c r="AB77" s="214"/>
      <c r="AE77" s="253"/>
    </row>
    <row r="78" spans="1:31" s="42" customFormat="1" ht="53.25" customHeight="1">
      <c r="A78" s="201" t="s">
        <v>204</v>
      </c>
      <c r="B78" s="266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721"/>
      <c r="P78" s="2136"/>
      <c r="Q78" s="209"/>
      <c r="R78" s="1721"/>
      <c r="S78" s="2136"/>
      <c r="T78" s="209"/>
      <c r="U78" s="1721"/>
      <c r="V78" s="2136"/>
      <c r="W78" s="210"/>
      <c r="X78" s="1724"/>
      <c r="Y78" s="2137"/>
      <c r="Z78" s="211"/>
      <c r="AA78" s="210" t="s">
        <v>132</v>
      </c>
      <c r="AB78" s="212"/>
      <c r="AE78" s="253"/>
    </row>
    <row r="79" spans="1:31" s="42" customFormat="1" ht="31.5">
      <c r="A79" s="201" t="s">
        <v>205</v>
      </c>
      <c r="B79" s="266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0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721"/>
      <c r="P79" s="2136"/>
      <c r="Q79" s="209"/>
      <c r="R79" s="1721"/>
      <c r="S79" s="2136"/>
      <c r="T79" s="209"/>
      <c r="U79" s="1721"/>
      <c r="V79" s="2136"/>
      <c r="W79" s="210"/>
      <c r="X79" s="1724"/>
      <c r="Y79" s="2137"/>
      <c r="Z79" s="211"/>
      <c r="AA79" s="456" t="s">
        <v>83</v>
      </c>
      <c r="AB79" s="212"/>
      <c r="AE79" s="253"/>
    </row>
    <row r="80" spans="1:31" s="42" customFormat="1" ht="31.5">
      <c r="A80" s="201" t="s">
        <v>206</v>
      </c>
      <c r="B80" s="259" t="s">
        <v>197</v>
      </c>
      <c r="C80" s="249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721"/>
      <c r="P80" s="2136"/>
      <c r="Q80" s="209"/>
      <c r="R80" s="1721"/>
      <c r="S80" s="2136"/>
      <c r="T80" s="209"/>
      <c r="U80" s="1721"/>
      <c r="V80" s="2136"/>
      <c r="W80" s="210"/>
      <c r="X80" s="1724"/>
      <c r="Y80" s="2137"/>
      <c r="Z80" s="211"/>
      <c r="AA80" s="210"/>
      <c r="AB80" s="212"/>
      <c r="AE80" s="253"/>
    </row>
    <row r="81" spans="1:31" s="42" customFormat="1" ht="15.75">
      <c r="A81" s="201" t="s">
        <v>207</v>
      </c>
      <c r="B81" s="266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721"/>
      <c r="P81" s="2136"/>
      <c r="Q81" s="209"/>
      <c r="R81" s="1721"/>
      <c r="S81" s="2136"/>
      <c r="T81" s="209"/>
      <c r="U81" s="1721"/>
      <c r="V81" s="2136"/>
      <c r="W81" s="209" t="s">
        <v>281</v>
      </c>
      <c r="X81" s="1724"/>
      <c r="Y81" s="2137"/>
      <c r="Z81" s="211"/>
      <c r="AA81" s="211"/>
      <c r="AB81" s="214"/>
      <c r="AE81" s="253"/>
    </row>
    <row r="82" spans="1:31" s="42" customFormat="1" ht="31.5">
      <c r="A82" s="201" t="s">
        <v>208</v>
      </c>
      <c r="B82" s="266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721"/>
      <c r="P82" s="2136"/>
      <c r="Q82" s="209"/>
      <c r="R82" s="1721"/>
      <c r="S82" s="2136"/>
      <c r="T82" s="209"/>
      <c r="U82" s="1721"/>
      <c r="V82" s="2136"/>
      <c r="W82" s="210"/>
      <c r="X82" s="1724" t="s">
        <v>281</v>
      </c>
      <c r="Y82" s="2137"/>
      <c r="Z82" s="211"/>
      <c r="AA82" s="211"/>
      <c r="AB82" s="214"/>
      <c r="AE82" s="253"/>
    </row>
    <row r="83" spans="1:31" s="42" customFormat="1" ht="32.25" customHeight="1">
      <c r="A83" s="201" t="s">
        <v>209</v>
      </c>
      <c r="B83" s="259" t="s">
        <v>198</v>
      </c>
      <c r="C83" s="249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721"/>
      <c r="P83" s="2136"/>
      <c r="Q83" s="209"/>
      <c r="R83" s="1721"/>
      <c r="S83" s="2136"/>
      <c r="T83" s="209"/>
      <c r="U83" s="1721"/>
      <c r="V83" s="2136"/>
      <c r="W83" s="210"/>
      <c r="X83" s="1724"/>
      <c r="Y83" s="2137"/>
      <c r="Z83" s="211"/>
      <c r="AA83" s="210"/>
      <c r="AB83" s="212"/>
      <c r="AE83" s="253"/>
    </row>
    <row r="84" spans="1:31" s="42" customFormat="1" ht="15.75">
      <c r="A84" s="201" t="s">
        <v>210</v>
      </c>
      <c r="B84" s="266" t="s">
        <v>73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721"/>
      <c r="P84" s="2136"/>
      <c r="Q84" s="209"/>
      <c r="R84" s="1721"/>
      <c r="S84" s="2136"/>
      <c r="T84" s="209"/>
      <c r="U84" s="1721"/>
      <c r="V84" s="2136"/>
      <c r="W84" s="210"/>
      <c r="X84" s="1724" t="s">
        <v>277</v>
      </c>
      <c r="Y84" s="2137"/>
      <c r="Z84" s="211"/>
      <c r="AA84" s="211"/>
      <c r="AB84" s="214"/>
      <c r="AE84" s="253"/>
    </row>
    <row r="85" spans="1:31" s="42" customFormat="1" ht="15.75">
      <c r="A85" s="201" t="s">
        <v>211</v>
      </c>
      <c r="B85" s="266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721"/>
      <c r="P85" s="2136"/>
      <c r="Q85" s="209"/>
      <c r="R85" s="1721"/>
      <c r="S85" s="2136"/>
      <c r="T85" s="209"/>
      <c r="U85" s="1721"/>
      <c r="V85" s="2136"/>
      <c r="W85" s="210"/>
      <c r="X85" s="1724"/>
      <c r="Y85" s="2137"/>
      <c r="Z85" s="201" t="s">
        <v>277</v>
      </c>
      <c r="AA85" s="210"/>
      <c r="AB85" s="212"/>
      <c r="AE85" s="253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21"/>
      <c r="P86" s="2136"/>
      <c r="Q86" s="209"/>
      <c r="R86" s="1721"/>
      <c r="S86" s="2136"/>
      <c r="T86" s="209"/>
      <c r="U86" s="1721"/>
      <c r="V86" s="2136"/>
      <c r="W86" s="210"/>
      <c r="X86" s="1724"/>
      <c r="Y86" s="2137"/>
      <c r="Z86" s="201"/>
      <c r="AA86" s="210"/>
      <c r="AB86" s="212"/>
      <c r="AE86" s="253"/>
    </row>
    <row r="87" spans="1:31" s="42" customFormat="1" ht="15.75">
      <c r="A87" s="2138" t="s">
        <v>199</v>
      </c>
      <c r="B87" s="2141"/>
      <c r="C87" s="2139"/>
      <c r="D87" s="2139"/>
      <c r="E87" s="2139"/>
      <c r="F87" s="2139"/>
      <c r="G87" s="2139"/>
      <c r="H87" s="2139"/>
      <c r="I87" s="2139"/>
      <c r="J87" s="2139"/>
      <c r="K87" s="2139"/>
      <c r="L87" s="2139"/>
      <c r="M87" s="2139"/>
      <c r="N87" s="2139"/>
      <c r="O87" s="2139"/>
      <c r="P87" s="2139"/>
      <c r="Q87" s="2139"/>
      <c r="R87" s="2139"/>
      <c r="S87" s="2139"/>
      <c r="T87" s="2139"/>
      <c r="U87" s="2139"/>
      <c r="V87" s="2139"/>
      <c r="W87" s="2139"/>
      <c r="X87" s="2139"/>
      <c r="Y87" s="2139"/>
      <c r="Z87" s="2139"/>
      <c r="AA87" s="2139"/>
      <c r="AB87" s="2140"/>
      <c r="AE87" s="253"/>
    </row>
    <row r="88" spans="1:31" s="42" customFormat="1" ht="15.75">
      <c r="A88" s="201"/>
      <c r="B88" s="259"/>
      <c r="C88" s="249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21"/>
      <c r="P88" s="2136"/>
      <c r="Q88" s="209"/>
      <c r="R88" s="1721"/>
      <c r="S88" s="2136"/>
      <c r="T88" s="209"/>
      <c r="U88" s="1721"/>
      <c r="V88" s="2136"/>
      <c r="W88" s="210"/>
      <c r="X88" s="1724"/>
      <c r="Y88" s="2137"/>
      <c r="Z88" s="201"/>
      <c r="AA88" s="210"/>
      <c r="AB88" s="212"/>
      <c r="AE88" s="253"/>
    </row>
    <row r="89" spans="1:31" s="42" customFormat="1" ht="15.75">
      <c r="A89" s="201" t="s">
        <v>212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0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21"/>
      <c r="P89" s="2136"/>
      <c r="Q89" s="220"/>
      <c r="R89" s="1721"/>
      <c r="S89" s="2136"/>
      <c r="T89" s="220"/>
      <c r="U89" s="1721"/>
      <c r="V89" s="2136"/>
      <c r="W89" s="201"/>
      <c r="X89" s="1724"/>
      <c r="Y89" s="2137"/>
      <c r="Z89" s="201" t="s">
        <v>133</v>
      </c>
      <c r="AA89" s="41"/>
      <c r="AB89" s="222"/>
      <c r="AE89" s="253"/>
    </row>
    <row r="90" spans="1:31" s="42" customFormat="1" ht="15.75">
      <c r="A90" s="201"/>
      <c r="B90" s="259"/>
      <c r="C90" s="249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21"/>
      <c r="P90" s="2136"/>
      <c r="Q90" s="209"/>
      <c r="R90" s="1721"/>
      <c r="S90" s="2136"/>
      <c r="T90" s="209"/>
      <c r="U90" s="1721"/>
      <c r="V90" s="2136"/>
      <c r="W90" s="210"/>
      <c r="X90" s="1724"/>
      <c r="Y90" s="2137"/>
      <c r="Z90" s="211"/>
      <c r="AA90" s="210"/>
      <c r="AB90" s="212"/>
      <c r="AE90" s="253"/>
    </row>
    <row r="91" spans="1:256" s="41" customFormat="1" ht="31.5">
      <c r="A91" s="201" t="s">
        <v>213</v>
      </c>
      <c r="B91" s="463" t="s">
        <v>139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21"/>
      <c r="P91" s="2136"/>
      <c r="Q91" s="215"/>
      <c r="R91" s="1721"/>
      <c r="S91" s="2136"/>
      <c r="T91" s="220"/>
      <c r="U91" s="1721"/>
      <c r="V91" s="2136"/>
      <c r="W91" s="201"/>
      <c r="X91" s="1724"/>
      <c r="Y91" s="2137"/>
      <c r="Z91" s="201" t="s">
        <v>133</v>
      </c>
      <c r="AA91" s="221"/>
      <c r="AB91" s="222"/>
      <c r="AC91" s="200"/>
      <c r="AE91" s="254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214</v>
      </c>
      <c r="B92" s="267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2">
        <v>12</v>
      </c>
      <c r="K92" s="218"/>
      <c r="L92" s="262">
        <v>0</v>
      </c>
      <c r="M92" s="263">
        <f>H92-I92</f>
        <v>138</v>
      </c>
      <c r="N92" s="220"/>
      <c r="O92" s="1721"/>
      <c r="P92" s="2136"/>
      <c r="Q92" s="220"/>
      <c r="R92" s="1721"/>
      <c r="S92" s="2136"/>
      <c r="T92" s="220"/>
      <c r="U92" s="1721"/>
      <c r="V92" s="2136"/>
      <c r="W92" s="201"/>
      <c r="X92" s="1724"/>
      <c r="Y92" s="2137"/>
      <c r="AA92" s="201" t="s">
        <v>277</v>
      </c>
      <c r="AB92" s="222"/>
      <c r="AC92" s="200"/>
      <c r="AE92" s="254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2138" t="s">
        <v>222</v>
      </c>
      <c r="B93" s="2139"/>
      <c r="C93" s="2139"/>
      <c r="D93" s="2139"/>
      <c r="E93" s="2139"/>
      <c r="F93" s="2139"/>
      <c r="G93" s="2139"/>
      <c r="H93" s="2139"/>
      <c r="I93" s="2139"/>
      <c r="J93" s="2139"/>
      <c r="K93" s="2139"/>
      <c r="L93" s="2139"/>
      <c r="M93" s="2139"/>
      <c r="N93" s="2139"/>
      <c r="O93" s="2139"/>
      <c r="P93" s="2139"/>
      <c r="Q93" s="2139"/>
      <c r="R93" s="2139"/>
      <c r="S93" s="2139"/>
      <c r="T93" s="2139"/>
      <c r="U93" s="2139"/>
      <c r="V93" s="2139"/>
      <c r="W93" s="2139"/>
      <c r="X93" s="2139"/>
      <c r="Y93" s="2139"/>
      <c r="Z93" s="2139"/>
      <c r="AA93" s="2139"/>
      <c r="AB93" s="2140"/>
      <c r="AC93" s="200"/>
      <c r="AE93" s="254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214</v>
      </c>
      <c r="B94" s="268" t="s">
        <v>200</v>
      </c>
      <c r="C94" s="260"/>
      <c r="D94" s="260">
        <v>9</v>
      </c>
      <c r="E94" s="260"/>
      <c r="F94" s="261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21"/>
      <c r="P94" s="2136"/>
      <c r="Q94" s="300"/>
      <c r="R94" s="1721"/>
      <c r="S94" s="2136"/>
      <c r="T94" s="300"/>
      <c r="U94" s="1721"/>
      <c r="V94" s="2136"/>
      <c r="W94" s="301"/>
      <c r="X94" s="1724"/>
      <c r="Y94" s="2137"/>
      <c r="Z94" s="303" t="s">
        <v>133</v>
      </c>
      <c r="AA94" s="302"/>
      <c r="AB94" s="304"/>
      <c r="AC94" s="200"/>
      <c r="AE94" s="254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799"/>
      <c r="P95" s="2128"/>
      <c r="Q95" s="309"/>
      <c r="R95" s="1799"/>
      <c r="S95" s="2128"/>
      <c r="T95" s="309"/>
      <c r="U95" s="1799"/>
      <c r="V95" s="2128"/>
      <c r="W95" s="310"/>
      <c r="X95" s="2129"/>
      <c r="Y95" s="2130"/>
      <c r="Z95" s="311"/>
      <c r="AA95" s="310"/>
      <c r="AB95" s="312"/>
      <c r="AC95" s="269"/>
      <c r="AD95" s="270"/>
      <c r="AE95" s="271"/>
      <c r="AF95" s="27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2131" t="s">
        <v>166</v>
      </c>
      <c r="B96" s="2131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2132"/>
      <c r="P96" s="2133"/>
      <c r="Q96" s="316"/>
      <c r="R96" s="2132"/>
      <c r="S96" s="2133"/>
      <c r="T96" s="316"/>
      <c r="U96" s="2132"/>
      <c r="V96" s="2133"/>
      <c r="W96" s="317" t="s">
        <v>227</v>
      </c>
      <c r="X96" s="2134" t="s">
        <v>229</v>
      </c>
      <c r="Y96" s="2135"/>
      <c r="Z96" s="317" t="s">
        <v>238</v>
      </c>
      <c r="AA96" s="317" t="s">
        <v>228</v>
      </c>
      <c r="AB96" s="318"/>
      <c r="AC96" s="270"/>
      <c r="AD96" s="270"/>
      <c r="AE96" s="271"/>
      <c r="AF96" s="27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5"/>
    </row>
    <row r="98" spans="1:31" s="55" customFormat="1" ht="17.25" customHeight="1" thickBot="1">
      <c r="A98" s="2116" t="s">
        <v>86</v>
      </c>
      <c r="B98" s="2117"/>
      <c r="C98" s="2118"/>
      <c r="D98" s="2118"/>
      <c r="E98" s="2118"/>
      <c r="F98" s="211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2120"/>
      <c r="P98" s="2121"/>
      <c r="Q98" s="144"/>
      <c r="R98" s="2120"/>
      <c r="S98" s="2121"/>
      <c r="T98" s="144"/>
      <c r="U98" s="2120"/>
      <c r="V98" s="2121"/>
      <c r="W98" s="145"/>
      <c r="X98" s="2122"/>
      <c r="Y98" s="2123"/>
      <c r="Z98" s="145"/>
      <c r="AA98" s="145"/>
      <c r="AB98" s="146"/>
      <c r="AC98" s="64"/>
      <c r="AE98" s="255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5"/>
    </row>
    <row r="100" spans="1:31" s="55" customFormat="1" ht="17.25" customHeight="1" thickBot="1">
      <c r="A100" s="355" t="s">
        <v>215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5"/>
    </row>
    <row r="101" spans="1:31" s="55" customFormat="1" ht="17.25" customHeight="1" thickBot="1">
      <c r="A101" s="179" t="s">
        <v>154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124"/>
      <c r="V101" s="2125"/>
      <c r="W101" s="75"/>
      <c r="X101" s="2126"/>
      <c r="Y101" s="2127"/>
      <c r="Z101" s="76"/>
      <c r="AA101" s="76"/>
      <c r="AB101" s="76"/>
      <c r="AC101" s="64"/>
      <c r="AE101" s="255"/>
    </row>
    <row r="102" spans="1:31" s="55" customFormat="1" ht="17.25" customHeight="1" thickBot="1">
      <c r="A102" s="2109" t="s">
        <v>38</v>
      </c>
      <c r="B102" s="2110"/>
      <c r="C102" s="1808"/>
      <c r="D102" s="1808"/>
      <c r="E102" s="1808"/>
      <c r="F102" s="210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111"/>
      <c r="P102" s="2112"/>
      <c r="Q102" s="158"/>
      <c r="R102" s="2111"/>
      <c r="S102" s="2112"/>
      <c r="T102" s="158"/>
      <c r="U102" s="2111"/>
      <c r="V102" s="2112"/>
      <c r="W102" s="158"/>
      <c r="X102" s="2111"/>
      <c r="Y102" s="2112"/>
      <c r="Z102" s="158"/>
      <c r="AA102" s="158"/>
      <c r="AB102" s="158"/>
      <c r="AC102" s="64"/>
      <c r="AE102" s="255"/>
    </row>
    <row r="103" spans="1:31" s="55" customFormat="1" ht="17.25" customHeight="1" thickBot="1">
      <c r="A103" s="2109" t="s">
        <v>167</v>
      </c>
      <c r="B103" s="2113"/>
      <c r="C103" s="2113"/>
      <c r="D103" s="2113"/>
      <c r="E103" s="2113"/>
      <c r="F103" s="2113"/>
      <c r="G103" s="2113"/>
      <c r="H103" s="2114"/>
      <c r="I103" s="2113"/>
      <c r="J103" s="2113"/>
      <c r="K103" s="2113"/>
      <c r="L103" s="2113"/>
      <c r="M103" s="2113"/>
      <c r="N103" s="2113"/>
      <c r="O103" s="2113"/>
      <c r="P103" s="2113"/>
      <c r="Q103" s="2113"/>
      <c r="R103" s="2113"/>
      <c r="S103" s="2113"/>
      <c r="T103" s="2113"/>
      <c r="U103" s="2113"/>
      <c r="V103" s="2113"/>
      <c r="W103" s="2113"/>
      <c r="X103" s="2113"/>
      <c r="Y103" s="2113"/>
      <c r="Z103" s="2113"/>
      <c r="AA103" s="2113"/>
      <c r="AB103" s="2115"/>
      <c r="AC103" s="64"/>
      <c r="AE103" s="255"/>
    </row>
    <row r="104" spans="1:31" s="55" customFormat="1" ht="17.25" customHeight="1" thickBot="1">
      <c r="A104" s="180" t="s">
        <v>155</v>
      </c>
      <c r="B104" s="82" t="s">
        <v>82</v>
      </c>
      <c r="C104" s="81" t="s">
        <v>250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2104"/>
      <c r="P104" s="2105"/>
      <c r="Q104" s="86"/>
      <c r="R104" s="1780"/>
      <c r="S104" s="2106"/>
      <c r="T104" s="86"/>
      <c r="U104" s="1780"/>
      <c r="V104" s="2106"/>
      <c r="W104" s="86"/>
      <c r="X104" s="1780"/>
      <c r="Y104" s="2106"/>
      <c r="Z104" s="87"/>
      <c r="AA104" s="87"/>
      <c r="AB104" s="87"/>
      <c r="AC104" s="64"/>
      <c r="AE104" s="255"/>
    </row>
    <row r="105" spans="1:31" s="55" customFormat="1" ht="17.25" customHeight="1" thickBot="1">
      <c r="A105" s="2107" t="s">
        <v>38</v>
      </c>
      <c r="B105" s="1808"/>
      <c r="C105" s="1808"/>
      <c r="D105" s="1808"/>
      <c r="E105" s="1808"/>
      <c r="F105" s="2108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2104"/>
      <c r="P105" s="2105"/>
      <c r="Q105" s="156"/>
      <c r="R105" s="1780"/>
      <c r="S105" s="2106"/>
      <c r="T105" s="156"/>
      <c r="U105" s="1780"/>
      <c r="V105" s="2106"/>
      <c r="W105" s="156"/>
      <c r="X105" s="1780"/>
      <c r="Y105" s="2106"/>
      <c r="Z105" s="149"/>
      <c r="AA105" s="149"/>
      <c r="AB105" s="149"/>
      <c r="AC105" s="64"/>
      <c r="AE105" s="255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5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5"/>
    </row>
    <row r="108" spans="1:31" s="55" customFormat="1" ht="17.25" customHeight="1" thickBot="1">
      <c r="A108" s="2097" t="s">
        <v>216</v>
      </c>
      <c r="B108" s="2098"/>
      <c r="C108" s="2098"/>
      <c r="D108" s="2098"/>
      <c r="E108" s="2098"/>
      <c r="F108" s="2099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2013"/>
      <c r="P108" s="2100"/>
      <c r="Q108" s="287"/>
      <c r="R108" s="2013"/>
      <c r="S108" s="2100"/>
      <c r="T108" s="287"/>
      <c r="U108" s="2013"/>
      <c r="V108" s="2100"/>
      <c r="W108" s="288"/>
      <c r="X108" s="2016"/>
      <c r="Y108" s="2101"/>
      <c r="Z108" s="288"/>
      <c r="AA108" s="288"/>
      <c r="AB108" s="289"/>
      <c r="AE108" s="255"/>
    </row>
    <row r="109" spans="1:31" s="38" customFormat="1" ht="15.75">
      <c r="A109" s="1849" t="s">
        <v>32</v>
      </c>
      <c r="B109" s="1849"/>
      <c r="C109" s="1849"/>
      <c r="D109" s="1849"/>
      <c r="E109" s="1849"/>
      <c r="F109" s="1849"/>
      <c r="G109" s="1849"/>
      <c r="H109" s="1849"/>
      <c r="I109" s="1849"/>
      <c r="J109" s="1849"/>
      <c r="K109" s="1849"/>
      <c r="L109" s="1849"/>
      <c r="M109" s="1849"/>
      <c r="N109" s="290" t="s">
        <v>239</v>
      </c>
      <c r="O109" s="1851" t="s">
        <v>240</v>
      </c>
      <c r="P109" s="2102"/>
      <c r="Q109" s="291" t="s">
        <v>241</v>
      </c>
      <c r="R109" s="1851" t="s">
        <v>242</v>
      </c>
      <c r="S109" s="2102"/>
      <c r="T109" s="291" t="s">
        <v>243</v>
      </c>
      <c r="U109" s="1854" t="s">
        <v>239</v>
      </c>
      <c r="V109" s="2103"/>
      <c r="W109" s="292" t="s">
        <v>230</v>
      </c>
      <c r="X109" s="1854" t="s">
        <v>229</v>
      </c>
      <c r="Y109" s="2103"/>
      <c r="Z109" s="292" t="s">
        <v>230</v>
      </c>
      <c r="AA109" s="292" t="s">
        <v>228</v>
      </c>
      <c r="AB109" s="293"/>
      <c r="AE109" s="252"/>
    </row>
    <row r="110" spans="1:31" s="42" customFormat="1" ht="15.75">
      <c r="A110" s="1828" t="s">
        <v>33</v>
      </c>
      <c r="B110" s="1828"/>
      <c r="C110" s="1828"/>
      <c r="D110" s="1828"/>
      <c r="E110" s="1828"/>
      <c r="F110" s="1828"/>
      <c r="G110" s="1828"/>
      <c r="H110" s="1828"/>
      <c r="I110" s="1828"/>
      <c r="J110" s="1828"/>
      <c r="K110" s="1828"/>
      <c r="L110" s="1828"/>
      <c r="M110" s="1828"/>
      <c r="N110" s="294">
        <v>2</v>
      </c>
      <c r="O110" s="1841">
        <v>5</v>
      </c>
      <c r="P110" s="2091"/>
      <c r="Q110" s="295">
        <v>3</v>
      </c>
      <c r="R110" s="1841">
        <v>3</v>
      </c>
      <c r="S110" s="2091"/>
      <c r="T110" s="295">
        <v>2</v>
      </c>
      <c r="U110" s="1832">
        <v>4</v>
      </c>
      <c r="V110" s="2092"/>
      <c r="W110" s="296">
        <v>2</v>
      </c>
      <c r="X110" s="1832">
        <v>3</v>
      </c>
      <c r="Y110" s="2092"/>
      <c r="Z110" s="296">
        <v>3</v>
      </c>
      <c r="AA110" s="296">
        <v>2</v>
      </c>
      <c r="AB110" s="296"/>
      <c r="AE110" s="253"/>
    </row>
    <row r="111" spans="1:31" s="42" customFormat="1" ht="15.75">
      <c r="A111" s="2019" t="s">
        <v>34</v>
      </c>
      <c r="B111" s="2019"/>
      <c r="C111" s="2019"/>
      <c r="D111" s="2019"/>
      <c r="E111" s="2019"/>
      <c r="F111" s="2019"/>
      <c r="G111" s="2019"/>
      <c r="H111" s="2019"/>
      <c r="I111" s="2019"/>
      <c r="J111" s="2019"/>
      <c r="K111" s="2019"/>
      <c r="L111" s="2019"/>
      <c r="M111" s="2019"/>
      <c r="N111" s="229">
        <v>3</v>
      </c>
      <c r="O111" s="2023">
        <v>1</v>
      </c>
      <c r="P111" s="2089"/>
      <c r="Q111" s="230">
        <v>2</v>
      </c>
      <c r="R111" s="2093">
        <v>1</v>
      </c>
      <c r="S111" s="2094"/>
      <c r="T111" s="230">
        <v>3</v>
      </c>
      <c r="U111" s="2095">
        <v>2</v>
      </c>
      <c r="V111" s="2096"/>
      <c r="W111" s="231">
        <v>1</v>
      </c>
      <c r="X111" s="2095">
        <v>0</v>
      </c>
      <c r="Y111" s="2096"/>
      <c r="Z111" s="197">
        <v>3</v>
      </c>
      <c r="AA111" s="197">
        <v>2</v>
      </c>
      <c r="AB111" s="197"/>
      <c r="AE111" s="253"/>
    </row>
    <row r="112" spans="1:31" s="42" customFormat="1" ht="15.75">
      <c r="A112" s="2019" t="s">
        <v>35</v>
      </c>
      <c r="B112" s="2019"/>
      <c r="C112" s="2019"/>
      <c r="D112" s="2019"/>
      <c r="E112" s="2019"/>
      <c r="F112" s="2019"/>
      <c r="G112" s="2019"/>
      <c r="H112" s="2019"/>
      <c r="I112" s="2019"/>
      <c r="J112" s="2019"/>
      <c r="K112" s="2019"/>
      <c r="L112" s="2019"/>
      <c r="M112" s="2019"/>
      <c r="N112" s="229"/>
      <c r="O112" s="2023"/>
      <c r="P112" s="2089"/>
      <c r="Q112" s="197"/>
      <c r="R112" s="1906"/>
      <c r="S112" s="2090"/>
      <c r="T112" s="197"/>
      <c r="U112" s="1906">
        <v>1</v>
      </c>
      <c r="V112" s="2090"/>
      <c r="W112" s="197">
        <v>1</v>
      </c>
      <c r="X112" s="1906"/>
      <c r="Y112" s="2090"/>
      <c r="Z112" s="197"/>
      <c r="AA112" s="197">
        <v>1</v>
      </c>
      <c r="AB112" s="197"/>
      <c r="AE112" s="253"/>
    </row>
    <row r="113" spans="1:31" s="42" customFormat="1" ht="15.75">
      <c r="A113" s="2026" t="s">
        <v>59</v>
      </c>
      <c r="B113" s="2026"/>
      <c r="C113" s="2026"/>
      <c r="D113" s="2026"/>
      <c r="E113" s="2026"/>
      <c r="F113" s="2026"/>
      <c r="G113" s="2026"/>
      <c r="H113" s="2026"/>
      <c r="I113" s="2026"/>
      <c r="J113" s="2026"/>
      <c r="K113" s="2026"/>
      <c r="L113" s="2026"/>
      <c r="M113" s="2026"/>
      <c r="N113" s="232"/>
      <c r="O113" s="2023"/>
      <c r="P113" s="2089"/>
      <c r="Q113" s="197"/>
      <c r="R113" s="1906"/>
      <c r="S113" s="2090"/>
      <c r="T113" s="197"/>
      <c r="U113" s="1906"/>
      <c r="V113" s="2090"/>
      <c r="W113" s="197"/>
      <c r="X113" s="1906"/>
      <c r="Y113" s="2090"/>
      <c r="Z113" s="39"/>
      <c r="AA113" s="39"/>
      <c r="AB113" s="39"/>
      <c r="AE113" s="253"/>
    </row>
    <row r="114" spans="1:31" s="42" customFormat="1" ht="15.75">
      <c r="A114" s="2026" t="s">
        <v>63</v>
      </c>
      <c r="B114" s="2026"/>
      <c r="C114" s="2026"/>
      <c r="D114" s="2026"/>
      <c r="E114" s="2026"/>
      <c r="F114" s="2026"/>
      <c r="G114" s="2026"/>
      <c r="H114" s="2026"/>
      <c r="I114" s="2026"/>
      <c r="J114" s="2026"/>
      <c r="K114" s="2026"/>
      <c r="L114" s="2026"/>
      <c r="M114" s="2026"/>
      <c r="N114" s="1939" t="s">
        <v>137</v>
      </c>
      <c r="O114" s="1939"/>
      <c r="P114" s="1939"/>
      <c r="Q114" s="1939" t="s">
        <v>138</v>
      </c>
      <c r="R114" s="1939"/>
      <c r="S114" s="1939"/>
      <c r="T114" s="1939" t="s">
        <v>136</v>
      </c>
      <c r="U114" s="1939"/>
      <c r="V114" s="1939"/>
      <c r="W114" s="1939" t="s">
        <v>93</v>
      </c>
      <c r="X114" s="1939"/>
      <c r="Y114" s="1939"/>
      <c r="Z114" s="1939" t="s">
        <v>93</v>
      </c>
      <c r="AA114" s="1939"/>
      <c r="AB114" s="1939"/>
      <c r="AE114" s="253"/>
    </row>
    <row r="115" spans="1:31" s="42" customFormat="1" ht="15.75">
      <c r="A115" s="194"/>
      <c r="B115" s="2084"/>
      <c r="C115" s="2084"/>
      <c r="D115" s="2084"/>
      <c r="E115" s="2084"/>
      <c r="F115" s="2084"/>
      <c r="G115" s="2084"/>
      <c r="H115" s="2084"/>
      <c r="I115" s="2084"/>
      <c r="J115" s="2084"/>
      <c r="K115" s="2084"/>
      <c r="L115" s="2084"/>
      <c r="M115" s="2084"/>
      <c r="N115" s="2084"/>
      <c r="O115" s="2084"/>
      <c r="P115" s="2084"/>
      <c r="Q115" s="2084"/>
      <c r="R115" s="2084"/>
      <c r="S115" s="2084"/>
      <c r="T115" s="2084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169</v>
      </c>
      <c r="C118" s="167"/>
      <c r="D118" s="256"/>
      <c r="E118" s="256"/>
      <c r="F118" s="256"/>
      <c r="G118" s="256"/>
      <c r="H118" s="256"/>
      <c r="I118" s="167"/>
      <c r="J118" s="2085" t="s">
        <v>156</v>
      </c>
      <c r="K118" s="2086"/>
      <c r="L118" s="2086"/>
      <c r="M118" s="2086"/>
      <c r="N118" s="208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57"/>
      <c r="E119" s="257"/>
      <c r="F119" s="257"/>
      <c r="G119" s="257"/>
      <c r="H119" s="257"/>
      <c r="I119" s="167"/>
      <c r="J119" s="2087" t="s">
        <v>248</v>
      </c>
      <c r="K119" s="2088"/>
      <c r="L119" s="2088"/>
      <c r="M119" s="2088"/>
      <c r="N119" s="2088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58"/>
      <c r="E120" s="258"/>
      <c r="F120" s="258"/>
      <c r="G120" s="258"/>
      <c r="H120" s="258"/>
      <c r="I120" s="160"/>
      <c r="J120" s="2087"/>
      <c r="K120" s="2088"/>
      <c r="L120" s="2088"/>
      <c r="M120" s="2088"/>
      <c r="N120" s="2088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U109:V109"/>
    <mergeCell ref="X109:Y109"/>
    <mergeCell ref="O104:P104"/>
    <mergeCell ref="R104:S104"/>
    <mergeCell ref="U104:V104"/>
    <mergeCell ref="X104:Y104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B115:T115"/>
    <mergeCell ref="J118:N118"/>
    <mergeCell ref="J119:N119"/>
    <mergeCell ref="J120:N120"/>
    <mergeCell ref="A114:M114"/>
    <mergeCell ref="N114:P114"/>
    <mergeCell ref="Q114:S114"/>
    <mergeCell ref="T114:V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2253" t="s">
        <v>244</v>
      </c>
      <c r="B1" s="2254"/>
      <c r="C1" s="2254"/>
      <c r="D1" s="2254"/>
      <c r="E1" s="2254"/>
      <c r="F1" s="2254"/>
      <c r="G1" s="2254"/>
      <c r="H1" s="2254"/>
      <c r="I1" s="2254"/>
      <c r="J1" s="2254"/>
      <c r="K1" s="2254"/>
      <c r="L1" s="2254"/>
      <c r="M1" s="2254"/>
      <c r="N1" s="2254"/>
      <c r="O1" s="2254"/>
      <c r="P1" s="2254"/>
      <c r="Q1" s="2254"/>
      <c r="R1" s="2254"/>
      <c r="S1" s="2254"/>
      <c r="T1" s="2254"/>
      <c r="U1" s="2254"/>
      <c r="V1" s="2254"/>
      <c r="W1" s="2254"/>
      <c r="X1" s="2254"/>
      <c r="Y1" s="2163"/>
      <c r="Z1" s="2163"/>
      <c r="AA1" s="2163"/>
      <c r="AB1" s="2163"/>
    </row>
    <row r="2" spans="1:31" s="38" customFormat="1" ht="18.75" customHeight="1">
      <c r="A2" s="2255" t="s">
        <v>24</v>
      </c>
      <c r="B2" s="2257" t="s">
        <v>125</v>
      </c>
      <c r="C2" s="2259" t="s">
        <v>260</v>
      </c>
      <c r="D2" s="2260"/>
      <c r="E2" s="2261"/>
      <c r="F2" s="2262"/>
      <c r="G2" s="2071" t="s">
        <v>124</v>
      </c>
      <c r="H2" s="2257" t="s">
        <v>112</v>
      </c>
      <c r="I2" s="2257"/>
      <c r="J2" s="2257"/>
      <c r="K2" s="2257"/>
      <c r="L2" s="2257"/>
      <c r="M2" s="2257"/>
      <c r="N2" s="2265" t="s">
        <v>259</v>
      </c>
      <c r="O2" s="2265"/>
      <c r="P2" s="2265"/>
      <c r="Q2" s="2265"/>
      <c r="R2" s="2265"/>
      <c r="S2" s="2265"/>
      <c r="T2" s="2265"/>
      <c r="U2" s="2265"/>
      <c r="V2" s="2265"/>
      <c r="W2" s="2265"/>
      <c r="X2" s="2265"/>
      <c r="Y2" s="2265"/>
      <c r="Z2" s="2265"/>
      <c r="AA2" s="2265"/>
      <c r="AB2" s="2265"/>
      <c r="AC2" s="2265"/>
      <c r="AD2" s="2265"/>
      <c r="AE2" s="2266"/>
    </row>
    <row r="3" spans="1:32" s="38" customFormat="1" ht="24.75" customHeight="1">
      <c r="A3" s="2255"/>
      <c r="B3" s="2257"/>
      <c r="C3" s="2263"/>
      <c r="D3" s="1917"/>
      <c r="E3" s="1624"/>
      <c r="F3" s="2264"/>
      <c r="G3" s="1964"/>
      <c r="H3" s="1958" t="s">
        <v>116</v>
      </c>
      <c r="I3" s="1939" t="s">
        <v>117</v>
      </c>
      <c r="J3" s="1939"/>
      <c r="K3" s="1939"/>
      <c r="L3" s="1939"/>
      <c r="M3" s="1958" t="s">
        <v>113</v>
      </c>
      <c r="N3" s="2265"/>
      <c r="O3" s="2265"/>
      <c r="P3" s="2265"/>
      <c r="Q3" s="2265"/>
      <c r="R3" s="2265"/>
      <c r="S3" s="2265"/>
      <c r="T3" s="2265"/>
      <c r="U3" s="2265"/>
      <c r="V3" s="2265"/>
      <c r="W3" s="2265"/>
      <c r="X3" s="2265"/>
      <c r="Y3" s="2265"/>
      <c r="Z3" s="2265"/>
      <c r="AA3" s="2265"/>
      <c r="AB3" s="2265"/>
      <c r="AC3" s="2265"/>
      <c r="AD3" s="2265"/>
      <c r="AE3" s="2266"/>
      <c r="AF3" s="38">
        <v>1</v>
      </c>
    </row>
    <row r="4" spans="1:32" s="38" customFormat="1" ht="18" customHeight="1">
      <c r="A4" s="2255"/>
      <c r="B4" s="2257"/>
      <c r="C4" s="1958" t="s">
        <v>25</v>
      </c>
      <c r="D4" s="1958" t="s">
        <v>26</v>
      </c>
      <c r="E4" s="2249" t="s">
        <v>118</v>
      </c>
      <c r="F4" s="2250"/>
      <c r="G4" s="1964"/>
      <c r="H4" s="1958"/>
      <c r="I4" s="1958" t="s">
        <v>114</v>
      </c>
      <c r="J4" s="1948" t="s">
        <v>115</v>
      </c>
      <c r="K4" s="2251"/>
      <c r="L4" s="2252"/>
      <c r="M4" s="1958"/>
      <c r="N4" s="1939" t="s">
        <v>27</v>
      </c>
      <c r="O4" s="1939"/>
      <c r="P4" s="1939"/>
      <c r="Q4" s="1939" t="s">
        <v>28</v>
      </c>
      <c r="R4" s="1939"/>
      <c r="S4" s="1939"/>
      <c r="T4" s="1939" t="s">
        <v>29</v>
      </c>
      <c r="U4" s="1939"/>
      <c r="V4" s="1939"/>
      <c r="W4" s="1939" t="s">
        <v>30</v>
      </c>
      <c r="X4" s="1939"/>
      <c r="Y4" s="1939"/>
      <c r="Z4" s="1939" t="s">
        <v>31</v>
      </c>
      <c r="AA4" s="1939"/>
      <c r="AB4" s="1939"/>
      <c r="AC4" s="39"/>
      <c r="AD4" s="39"/>
      <c r="AE4" s="251"/>
      <c r="AF4" s="38">
        <v>2</v>
      </c>
    </row>
    <row r="5" spans="1:32" s="38" customFormat="1" ht="18.75">
      <c r="A5" s="2255"/>
      <c r="B5" s="2257"/>
      <c r="C5" s="1958"/>
      <c r="D5" s="1958"/>
      <c r="E5" s="2240" t="s">
        <v>119</v>
      </c>
      <c r="F5" s="2240" t="s">
        <v>120</v>
      </c>
      <c r="G5" s="1964"/>
      <c r="H5" s="1958"/>
      <c r="I5" s="1958"/>
      <c r="J5" s="1964" t="s">
        <v>65</v>
      </c>
      <c r="K5" s="1977" t="s">
        <v>66</v>
      </c>
      <c r="L5" s="1925" t="s">
        <v>67</v>
      </c>
      <c r="M5" s="1958"/>
      <c r="N5" s="2245" t="s">
        <v>262</v>
      </c>
      <c r="O5" s="2246"/>
      <c r="P5" s="2247"/>
      <c r="Q5" s="2247"/>
      <c r="R5" s="2247"/>
      <c r="S5" s="2247"/>
      <c r="T5" s="2247"/>
      <c r="U5" s="2247"/>
      <c r="V5" s="2247"/>
      <c r="W5" s="2247"/>
      <c r="X5" s="2247"/>
      <c r="Y5" s="2247"/>
      <c r="Z5" s="2247"/>
      <c r="AA5" s="2247"/>
      <c r="AB5" s="2248"/>
      <c r="AE5" s="252"/>
      <c r="AF5" s="38">
        <v>3</v>
      </c>
    </row>
    <row r="6" spans="1:32" s="38" customFormat="1" ht="15.75">
      <c r="A6" s="2255"/>
      <c r="B6" s="2257"/>
      <c r="C6" s="1958"/>
      <c r="D6" s="1958"/>
      <c r="E6" s="2241"/>
      <c r="F6" s="2241"/>
      <c r="G6" s="1964"/>
      <c r="H6" s="1958"/>
      <c r="I6" s="1958"/>
      <c r="J6" s="2243"/>
      <c r="K6" s="2243"/>
      <c r="L6" s="2243"/>
      <c r="M6" s="1958"/>
      <c r="N6" s="172">
        <v>1</v>
      </c>
      <c r="O6" s="2236">
        <v>2</v>
      </c>
      <c r="P6" s="2237"/>
      <c r="Q6" s="172">
        <v>3</v>
      </c>
      <c r="R6" s="2236">
        <v>4</v>
      </c>
      <c r="S6" s="2237"/>
      <c r="T6" s="172">
        <v>5</v>
      </c>
      <c r="U6" s="2236">
        <v>6</v>
      </c>
      <c r="V6" s="2237"/>
      <c r="W6" s="172">
        <v>7</v>
      </c>
      <c r="X6" s="2236">
        <v>8</v>
      </c>
      <c r="Y6" s="2237"/>
      <c r="Z6" s="172">
        <v>9</v>
      </c>
      <c r="AA6" s="172" t="s">
        <v>249</v>
      </c>
      <c r="AB6" s="172" t="s">
        <v>250</v>
      </c>
      <c r="AE6" s="252"/>
      <c r="AF6" s="38">
        <v>4</v>
      </c>
    </row>
    <row r="7" spans="1:32" s="38" customFormat="1" ht="42" customHeight="1" thickBot="1">
      <c r="A7" s="2256"/>
      <c r="B7" s="2258"/>
      <c r="C7" s="2071"/>
      <c r="D7" s="2071"/>
      <c r="E7" s="2242"/>
      <c r="F7" s="2242"/>
      <c r="G7" s="1964"/>
      <c r="H7" s="2071"/>
      <c r="I7" s="2071"/>
      <c r="J7" s="2244"/>
      <c r="K7" s="2244"/>
      <c r="L7" s="2244"/>
      <c r="M7" s="2071"/>
      <c r="N7" s="34"/>
      <c r="O7" s="2238"/>
      <c r="P7" s="2239"/>
      <c r="Q7" s="34"/>
      <c r="R7" s="2238"/>
      <c r="S7" s="2239"/>
      <c r="T7" s="34"/>
      <c r="U7" s="2238"/>
      <c r="V7" s="2239"/>
      <c r="W7" s="34"/>
      <c r="X7" s="2238"/>
      <c r="Y7" s="2239"/>
      <c r="Z7" s="34"/>
      <c r="AA7" s="34"/>
      <c r="AB7" s="34"/>
      <c r="AE7" s="252"/>
      <c r="AF7" s="38">
        <v>5</v>
      </c>
    </row>
    <row r="8" spans="1:31" s="38" customFormat="1" ht="16.5" thickBot="1">
      <c r="A8" s="35">
        <v>1</v>
      </c>
      <c r="B8" s="36" t="s">
        <v>140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80"/>
      <c r="P8" s="2106"/>
      <c r="Q8" s="37"/>
      <c r="R8" s="1780"/>
      <c r="S8" s="2106"/>
      <c r="T8" s="37"/>
      <c r="U8" s="1780"/>
      <c r="V8" s="2106"/>
      <c r="W8" s="37"/>
      <c r="X8" s="1780"/>
      <c r="Y8" s="2106"/>
      <c r="Z8" s="37"/>
      <c r="AA8" s="37"/>
      <c r="AB8" s="37"/>
      <c r="AE8" s="252"/>
    </row>
    <row r="9" spans="1:31" s="38" customFormat="1" ht="19.5" thickBot="1">
      <c r="A9" s="2231" t="s">
        <v>168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2232"/>
      <c r="AE9" s="252"/>
    </row>
    <row r="10" spans="1:31" s="38" customFormat="1" ht="16.5" thickBot="1">
      <c r="A10" s="22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2234"/>
      <c r="Z10" s="2234"/>
      <c r="AA10" s="2234"/>
      <c r="AB10" s="2235"/>
      <c r="AE10" s="252"/>
    </row>
    <row r="11" spans="1:47" s="38" customFormat="1" ht="47.25">
      <c r="A11" s="176" t="s">
        <v>141</v>
      </c>
      <c r="B11" s="91" t="s">
        <v>263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225"/>
      <c r="P11" s="2226"/>
      <c r="Q11" s="92"/>
      <c r="R11" s="2225"/>
      <c r="S11" s="2226"/>
      <c r="T11" s="92"/>
      <c r="U11" s="2225"/>
      <c r="V11" s="2226"/>
      <c r="W11" s="95"/>
      <c r="X11" s="2227"/>
      <c r="Y11" s="2228"/>
      <c r="Z11" s="96"/>
      <c r="AA11" s="96"/>
      <c r="AB11" s="96"/>
      <c r="AE11" s="252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7" t="s">
        <v>143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1939"/>
      <c r="P12" s="1939"/>
      <c r="Q12" s="375" t="s">
        <v>132</v>
      </c>
      <c r="R12" s="2229"/>
      <c r="S12" s="2230"/>
      <c r="T12" s="88"/>
      <c r="U12" s="2146"/>
      <c r="V12" s="2147"/>
      <c r="W12" s="100"/>
      <c r="X12" s="2211"/>
      <c r="Y12" s="2212"/>
      <c r="Z12" s="101"/>
      <c r="AA12" s="101"/>
      <c r="AB12" s="101"/>
      <c r="AE12" s="252"/>
      <c r="AF12" s="38">
        <v>2</v>
      </c>
      <c r="AI12" s="38" t="s">
        <v>299</v>
      </c>
      <c r="AJ12" s="480">
        <f>SUMIF(AF$11:AF$24,AF$3,G$11:G$24)</f>
        <v>0</v>
      </c>
      <c r="AK12" s="39" t="s">
        <v>305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7" t="s">
        <v>144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1939"/>
      <c r="P13" s="1939"/>
      <c r="Q13" s="376"/>
      <c r="R13" s="2223" t="s">
        <v>132</v>
      </c>
      <c r="S13" s="2224"/>
      <c r="T13" s="88"/>
      <c r="U13" s="2146"/>
      <c r="V13" s="2147"/>
      <c r="W13" s="100"/>
      <c r="X13" s="2211"/>
      <c r="Y13" s="2212"/>
      <c r="Z13" s="101"/>
      <c r="AA13" s="101"/>
      <c r="AB13" s="101"/>
      <c r="AE13" s="252"/>
      <c r="AF13" s="38">
        <v>2</v>
      </c>
      <c r="AI13" s="38" t="s">
        <v>300</v>
      </c>
      <c r="AJ13" s="480">
        <f>SUMIF(AF$11:AF$24,AF$4,G$11:G$24)</f>
        <v>13.5</v>
      </c>
      <c r="AK13" s="39" t="s">
        <v>306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7" t="s">
        <v>142</v>
      </c>
      <c r="B14" s="242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3"/>
      <c r="M14" s="243">
        <f t="shared" si="1"/>
        <v>116</v>
      </c>
      <c r="O14" s="2167"/>
      <c r="P14" s="2168"/>
      <c r="Q14" s="380" t="s">
        <v>132</v>
      </c>
      <c r="R14" s="2146"/>
      <c r="S14" s="2147"/>
      <c r="T14" s="177"/>
      <c r="U14" s="2167"/>
      <c r="V14" s="2168"/>
      <c r="W14" s="100"/>
      <c r="X14" s="2211"/>
      <c r="Y14" s="2212"/>
      <c r="Z14" s="101"/>
      <c r="AA14" s="101"/>
      <c r="AB14" s="101"/>
      <c r="AE14" s="252"/>
      <c r="AF14" s="38">
        <v>2</v>
      </c>
      <c r="AI14" s="38" t="s">
        <v>301</v>
      </c>
      <c r="AJ14" s="480">
        <f>SUMIF(AF$11:AF$24,AF$5,G$11:G$24)</f>
        <v>15.5</v>
      </c>
    </row>
    <row r="15" spans="1:36" s="38" customFormat="1" ht="15.75">
      <c r="A15" s="177" t="s">
        <v>145</v>
      </c>
      <c r="B15" s="242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3">
        <f t="shared" si="1"/>
        <v>56</v>
      </c>
      <c r="N15" s="177"/>
      <c r="O15" s="2167"/>
      <c r="P15" s="2168"/>
      <c r="R15" s="2146"/>
      <c r="S15" s="2147"/>
      <c r="T15" s="381" t="s">
        <v>132</v>
      </c>
      <c r="U15" s="2167"/>
      <c r="V15" s="2168"/>
      <c r="W15" s="100"/>
      <c r="X15" s="2211"/>
      <c r="Y15" s="2212"/>
      <c r="Z15" s="101"/>
      <c r="AA15" s="101"/>
      <c r="AB15" s="101"/>
      <c r="AE15" s="252"/>
      <c r="AF15" s="38">
        <v>3</v>
      </c>
      <c r="AI15" s="38" t="s">
        <v>302</v>
      </c>
      <c r="AJ15" s="480">
        <f>SUMIF(AF$11:AF$24,AF$6,G$11:G$24)</f>
        <v>9</v>
      </c>
    </row>
    <row r="16" spans="1:36" s="38" customFormat="1" ht="36.75" customHeight="1">
      <c r="A16" s="177" t="s">
        <v>146</v>
      </c>
      <c r="B16" s="242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3">
        <f t="shared" si="1"/>
        <v>86</v>
      </c>
      <c r="N16" s="177"/>
      <c r="O16" s="2167"/>
      <c r="P16" s="2168"/>
      <c r="Q16" s="177"/>
      <c r="R16" s="2167" t="s">
        <v>132</v>
      </c>
      <c r="S16" s="2168"/>
      <c r="T16" s="177"/>
      <c r="U16" s="2167"/>
      <c r="V16" s="2168"/>
      <c r="W16" s="100"/>
      <c r="X16" s="2211"/>
      <c r="Y16" s="2212"/>
      <c r="Z16" s="101"/>
      <c r="AA16" s="101"/>
      <c r="AB16" s="101"/>
      <c r="AE16" s="252"/>
      <c r="AF16" s="38">
        <v>2</v>
      </c>
      <c r="AI16" s="38" t="s">
        <v>303</v>
      </c>
      <c r="AJ16" s="480">
        <f>SUMIF(AF$11:AF$24,AF$7,G$11:G$24)</f>
        <v>0</v>
      </c>
    </row>
    <row r="17" spans="1:36" s="38" customFormat="1" ht="15.75">
      <c r="A17" s="178" t="s">
        <v>147</v>
      </c>
      <c r="B17" s="244" t="s">
        <v>95</v>
      </c>
      <c r="C17" s="245">
        <v>5</v>
      </c>
      <c r="D17" s="245"/>
      <c r="E17" s="245"/>
      <c r="F17" s="103"/>
      <c r="G17" s="246">
        <v>4.5</v>
      </c>
      <c r="H17" s="245">
        <f t="shared" si="0"/>
        <v>135</v>
      </c>
      <c r="I17" s="245">
        <v>4</v>
      </c>
      <c r="J17" s="382" t="s">
        <v>132</v>
      </c>
      <c r="K17" s="245"/>
      <c r="L17" s="247"/>
      <c r="M17" s="247">
        <f t="shared" si="1"/>
        <v>131</v>
      </c>
      <c r="N17" s="178"/>
      <c r="O17" s="2217"/>
      <c r="P17" s="2218"/>
      <c r="Q17" s="178"/>
      <c r="R17" s="2217"/>
      <c r="S17" s="2218"/>
      <c r="T17" s="382" t="s">
        <v>132</v>
      </c>
      <c r="U17" s="2209"/>
      <c r="V17" s="2210"/>
      <c r="W17" s="104"/>
      <c r="X17" s="2213"/>
      <c r="Y17" s="2214"/>
      <c r="Z17" s="105"/>
      <c r="AA17" s="105"/>
      <c r="AB17" s="105"/>
      <c r="AE17" s="252"/>
      <c r="AF17" s="38">
        <v>3</v>
      </c>
      <c r="AJ17" s="481">
        <f>SUM(AJ12:AJ16)</f>
        <v>38</v>
      </c>
    </row>
    <row r="18" spans="1:32" s="393" customFormat="1" ht="15.75">
      <c r="A18" s="380" t="s">
        <v>264</v>
      </c>
      <c r="B18" s="386" t="s">
        <v>265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132</v>
      </c>
      <c r="K18" s="379"/>
      <c r="L18" s="390"/>
      <c r="M18" s="390">
        <f t="shared" si="1"/>
        <v>86</v>
      </c>
      <c r="N18" s="380"/>
      <c r="O18" s="2205"/>
      <c r="P18" s="2206"/>
      <c r="Q18" s="380"/>
      <c r="R18" s="2205"/>
      <c r="S18" s="2206"/>
      <c r="T18" s="389" t="s">
        <v>132</v>
      </c>
      <c r="U18" s="2219"/>
      <c r="V18" s="2220"/>
      <c r="W18" s="391"/>
      <c r="X18" s="2221"/>
      <c r="Y18" s="2222"/>
      <c r="Z18" s="392"/>
      <c r="AA18" s="392"/>
      <c r="AB18" s="392"/>
      <c r="AE18" s="394"/>
      <c r="AF18" s="393">
        <v>3</v>
      </c>
    </row>
    <row r="19" spans="1:32" s="38" customFormat="1" ht="15.75">
      <c r="A19" s="380" t="s">
        <v>266</v>
      </c>
      <c r="B19" s="386" t="s">
        <v>267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132</v>
      </c>
      <c r="K19" s="379"/>
      <c r="L19" s="390"/>
      <c r="M19" s="390">
        <f t="shared" si="1"/>
        <v>86</v>
      </c>
      <c r="N19" s="380"/>
      <c r="O19" s="2205"/>
      <c r="P19" s="2206"/>
      <c r="Q19" s="380"/>
      <c r="R19" s="2205"/>
      <c r="S19" s="2206"/>
      <c r="T19" s="389" t="s">
        <v>132</v>
      </c>
      <c r="U19" s="2209"/>
      <c r="V19" s="2210"/>
      <c r="W19" s="100"/>
      <c r="X19" s="2213"/>
      <c r="Y19" s="2214"/>
      <c r="Z19" s="101"/>
      <c r="AA19" s="101"/>
      <c r="AB19" s="101"/>
      <c r="AE19" s="252"/>
      <c r="AF19" s="38">
        <v>3</v>
      </c>
    </row>
    <row r="20" spans="1:32" s="38" customFormat="1" ht="15.75">
      <c r="A20" s="380" t="s">
        <v>268</v>
      </c>
      <c r="B20" s="386" t="s">
        <v>269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132</v>
      </c>
      <c r="K20" s="379"/>
      <c r="L20" s="390"/>
      <c r="M20" s="390">
        <f t="shared" si="1"/>
        <v>86</v>
      </c>
      <c r="N20" s="380"/>
      <c r="O20" s="2205"/>
      <c r="P20" s="2206"/>
      <c r="Q20" s="380"/>
      <c r="R20" s="2205"/>
      <c r="S20" s="2206"/>
      <c r="T20" s="389"/>
      <c r="U20" s="2209"/>
      <c r="V20" s="2210"/>
      <c r="W20" s="100"/>
      <c r="X20" s="2215" t="s">
        <v>132</v>
      </c>
      <c r="Y20" s="2216"/>
      <c r="Z20" s="101"/>
      <c r="AA20" s="101"/>
      <c r="AB20" s="101"/>
      <c r="AE20" s="252"/>
      <c r="AF20" s="38">
        <v>4</v>
      </c>
    </row>
    <row r="21" spans="1:32" s="38" customFormat="1" ht="15.75">
      <c r="A21" s="380" t="s">
        <v>270</v>
      </c>
      <c r="B21" s="242" t="s">
        <v>271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132</v>
      </c>
      <c r="K21" s="379"/>
      <c r="L21" s="390"/>
      <c r="M21" s="390">
        <f t="shared" si="1"/>
        <v>86</v>
      </c>
      <c r="N21" s="380"/>
      <c r="O21" s="2205"/>
      <c r="P21" s="2206"/>
      <c r="Q21" s="380"/>
      <c r="R21" s="2205"/>
      <c r="S21" s="2206"/>
      <c r="T21" s="389"/>
      <c r="U21" s="2209"/>
      <c r="V21" s="2210"/>
      <c r="W21" s="486" t="s">
        <v>132</v>
      </c>
      <c r="X21" s="2211"/>
      <c r="Y21" s="2212"/>
      <c r="Z21" s="101"/>
      <c r="AA21" s="101"/>
      <c r="AB21" s="101"/>
      <c r="AE21" s="252"/>
      <c r="AF21" s="38">
        <v>4</v>
      </c>
    </row>
    <row r="22" spans="1:32" s="38" customFormat="1" ht="15.75">
      <c r="A22" s="380" t="s">
        <v>272</v>
      </c>
      <c r="B22" s="242" t="s">
        <v>274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132</v>
      </c>
      <c r="K22" s="379"/>
      <c r="L22" s="390"/>
      <c r="M22" s="390">
        <f t="shared" si="1"/>
        <v>86</v>
      </c>
      <c r="N22" s="380"/>
      <c r="O22" s="2205"/>
      <c r="P22" s="2206"/>
      <c r="Q22" s="380"/>
      <c r="R22" s="2205"/>
      <c r="S22" s="2206"/>
      <c r="T22" s="389" t="s">
        <v>132</v>
      </c>
      <c r="U22" s="2209"/>
      <c r="V22" s="2210"/>
      <c r="W22" s="100"/>
      <c r="X22" s="2211"/>
      <c r="Y22" s="2212"/>
      <c r="Z22" s="101"/>
      <c r="AA22" s="101"/>
      <c r="AB22" s="101"/>
      <c r="AE22" s="252"/>
      <c r="AF22" s="38">
        <v>3</v>
      </c>
    </row>
    <row r="23" spans="1:32" s="38" customFormat="1" ht="15.75">
      <c r="A23" s="380" t="s">
        <v>273</v>
      </c>
      <c r="B23" s="242" t="s">
        <v>275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132</v>
      </c>
      <c r="K23" s="379"/>
      <c r="L23" s="390"/>
      <c r="M23" s="390">
        <f t="shared" si="1"/>
        <v>86</v>
      </c>
      <c r="N23" s="380"/>
      <c r="O23" s="2205"/>
      <c r="P23" s="2206"/>
      <c r="Q23" s="380"/>
      <c r="R23" s="2205"/>
      <c r="S23" s="2206"/>
      <c r="T23" s="389"/>
      <c r="U23" s="2207"/>
      <c r="V23" s="2207"/>
      <c r="W23" s="486" t="s">
        <v>132</v>
      </c>
      <c r="X23" s="2208"/>
      <c r="Y23" s="2208"/>
      <c r="Z23" s="101"/>
      <c r="AA23" s="101"/>
      <c r="AB23" s="101"/>
      <c r="AE23" s="252"/>
      <c r="AF23" s="38">
        <v>4</v>
      </c>
    </row>
    <row r="24" spans="1:31" s="38" customFormat="1" ht="15.75">
      <c r="A24" s="177"/>
      <c r="B24" s="242"/>
      <c r="C24" s="153"/>
      <c r="D24" s="153"/>
      <c r="E24" s="153"/>
      <c r="F24" s="102"/>
      <c r="G24" s="175"/>
      <c r="H24" s="153"/>
      <c r="I24" s="153"/>
      <c r="J24" s="112"/>
      <c r="K24" s="153"/>
      <c r="L24" s="243"/>
      <c r="M24" s="243"/>
      <c r="N24" s="177"/>
      <c r="O24" s="2167"/>
      <c r="P24" s="2168"/>
      <c r="Q24" s="177"/>
      <c r="R24" s="2167"/>
      <c r="S24" s="2168"/>
      <c r="T24" s="112"/>
      <c r="U24" s="2207"/>
      <c r="V24" s="2207"/>
      <c r="W24" s="100"/>
      <c r="X24" s="2208"/>
      <c r="Y24" s="2208"/>
      <c r="Z24" s="101"/>
      <c r="AA24" s="101"/>
      <c r="AB24" s="101"/>
      <c r="AE24" s="252"/>
    </row>
    <row r="25" spans="1:31" s="38" customFormat="1" ht="17.25" customHeight="1" thickBot="1">
      <c r="A25" s="2193" t="s">
        <v>88</v>
      </c>
      <c r="B25" s="2194"/>
      <c r="C25" s="2195"/>
      <c r="D25" s="2195"/>
      <c r="E25" s="2195"/>
      <c r="F25" s="219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97"/>
      <c r="P25" s="2198"/>
      <c r="Q25" s="464" t="s">
        <v>133</v>
      </c>
      <c r="R25" s="2199" t="s">
        <v>133</v>
      </c>
      <c r="S25" s="2200"/>
      <c r="T25" s="465" t="s">
        <v>276</v>
      </c>
      <c r="U25" s="2201"/>
      <c r="V25" s="2201"/>
      <c r="W25" s="466" t="s">
        <v>133</v>
      </c>
      <c r="X25" s="2202" t="s">
        <v>132</v>
      </c>
      <c r="Y25" s="2202"/>
      <c r="Z25" s="385"/>
      <c r="AA25" s="385"/>
      <c r="AB25" s="385"/>
      <c r="AE25" s="252"/>
    </row>
    <row r="26" spans="1:31" s="38" customFormat="1" ht="18.75" customHeight="1" thickBot="1">
      <c r="A26" s="2203" t="s">
        <v>85</v>
      </c>
      <c r="B26" s="2203"/>
      <c r="C26" s="2203"/>
      <c r="D26" s="2203"/>
      <c r="E26" s="2203"/>
      <c r="F26" s="2203"/>
      <c r="G26" s="2203"/>
      <c r="H26" s="2203"/>
      <c r="I26" s="2203"/>
      <c r="J26" s="2203"/>
      <c r="K26" s="2203"/>
      <c r="L26" s="2203"/>
      <c r="M26" s="2203"/>
      <c r="N26" s="2203"/>
      <c r="O26" s="2203"/>
      <c r="P26" s="2203"/>
      <c r="Q26" s="2203"/>
      <c r="R26" s="2203"/>
      <c r="S26" s="2203"/>
      <c r="T26" s="2203"/>
      <c r="U26" s="2204"/>
      <c r="V26" s="2204"/>
      <c r="W26" s="2203"/>
      <c r="X26" s="2204"/>
      <c r="Y26" s="2204"/>
      <c r="Z26" s="2203"/>
      <c r="AA26" s="2203"/>
      <c r="AB26" s="2203"/>
      <c r="AE26" s="252"/>
    </row>
    <row r="27" spans="1:47" s="38" customFormat="1" ht="18.75" customHeight="1">
      <c r="A27" s="177" t="s">
        <v>148</v>
      </c>
      <c r="B27" s="248" t="s">
        <v>50</v>
      </c>
      <c r="C27" s="112"/>
      <c r="D27" s="89">
        <v>3</v>
      </c>
      <c r="E27" s="89"/>
      <c r="F27" s="53"/>
      <c r="G27" s="363">
        <v>3</v>
      </c>
      <c r="H27" s="238">
        <f>G27*30</f>
        <v>90</v>
      </c>
      <c r="I27" s="239">
        <v>4</v>
      </c>
      <c r="J27" s="89" t="s">
        <v>132</v>
      </c>
      <c r="K27" s="89"/>
      <c r="L27" s="89"/>
      <c r="M27" s="243">
        <f>H27-I27</f>
        <v>86</v>
      </c>
      <c r="N27" s="177"/>
      <c r="O27" s="2189"/>
      <c r="P27" s="2190"/>
      <c r="Q27" s="177" t="s">
        <v>132</v>
      </c>
      <c r="R27" s="2189"/>
      <c r="S27" s="2190"/>
      <c r="T27" s="177"/>
      <c r="U27" s="2189"/>
      <c r="V27" s="2190"/>
      <c r="W27" s="108"/>
      <c r="X27" s="2191"/>
      <c r="Y27" s="2192"/>
      <c r="Z27" s="109"/>
      <c r="AA27" s="109"/>
      <c r="AB27" s="109"/>
      <c r="AE27" s="252"/>
      <c r="AF27" s="38">
        <v>2</v>
      </c>
      <c r="AI27" s="38" t="s">
        <v>299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149</v>
      </c>
      <c r="B28" s="248" t="s">
        <v>41</v>
      </c>
      <c r="C28" s="89"/>
      <c r="D28" s="112"/>
      <c r="E28" s="112"/>
      <c r="F28" s="53"/>
      <c r="G28" s="364">
        <v>8</v>
      </c>
      <c r="H28" s="238">
        <f>G28*30</f>
        <v>240</v>
      </c>
      <c r="I28" s="239"/>
      <c r="J28" s="89"/>
      <c r="K28" s="89"/>
      <c r="L28" s="89"/>
      <c r="M28" s="243"/>
      <c r="N28" s="177"/>
      <c r="O28" s="2167"/>
      <c r="P28" s="2168"/>
      <c r="Q28" s="177"/>
      <c r="R28" s="2167"/>
      <c r="S28" s="2168"/>
      <c r="T28" s="177"/>
      <c r="U28" s="2167"/>
      <c r="V28" s="2168"/>
      <c r="W28" s="111"/>
      <c r="X28" s="2169"/>
      <c r="Y28" s="2170"/>
      <c r="Z28" s="110"/>
      <c r="AA28" s="110"/>
      <c r="AB28" s="110"/>
      <c r="AE28" s="253"/>
      <c r="AI28" s="38" t="s">
        <v>300</v>
      </c>
      <c r="AJ28" s="480">
        <f>SUMIF(AF$27:AF$47,AF4,G$27:G$47)</f>
        <v>17</v>
      </c>
      <c r="AK28" s="39" t="s">
        <v>305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.75">
      <c r="A29" s="396" t="s">
        <v>160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132</v>
      </c>
      <c r="K29" s="403" t="s">
        <v>132</v>
      </c>
      <c r="L29" s="403"/>
      <c r="M29" s="404">
        <f>H29-I29</f>
        <v>112</v>
      </c>
      <c r="N29" s="396" t="s">
        <v>133</v>
      </c>
      <c r="O29" s="2185"/>
      <c r="P29" s="2186"/>
      <c r="Q29" s="396"/>
      <c r="R29" s="2185"/>
      <c r="S29" s="2186"/>
      <c r="T29" s="396"/>
      <c r="U29" s="2185"/>
      <c r="V29" s="2186"/>
      <c r="W29" s="405"/>
      <c r="X29" s="2187"/>
      <c r="Y29" s="2188"/>
      <c r="Z29" s="406"/>
      <c r="AA29" s="406"/>
      <c r="AB29" s="406"/>
      <c r="AE29" s="408"/>
      <c r="AF29" s="407">
        <v>1</v>
      </c>
      <c r="AI29" s="38" t="s">
        <v>301</v>
      </c>
      <c r="AJ29" s="480">
        <f>SUMIF(AF$27:AF$47,AF5,G$27:G$47)</f>
        <v>4</v>
      </c>
      <c r="AK29" s="39" t="s">
        <v>306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.75">
      <c r="A30" s="396" t="s">
        <v>161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132</v>
      </c>
      <c r="K30" s="403" t="s">
        <v>133</v>
      </c>
      <c r="L30" s="403"/>
      <c r="M30" s="404">
        <f>H30-I30</f>
        <v>108</v>
      </c>
      <c r="N30" s="396"/>
      <c r="O30" s="2185" t="s">
        <v>277</v>
      </c>
      <c r="P30" s="2186"/>
      <c r="Q30" s="396"/>
      <c r="R30" s="2185"/>
      <c r="S30" s="2186"/>
      <c r="T30" s="396"/>
      <c r="U30" s="2185"/>
      <c r="V30" s="2186"/>
      <c r="W30" s="405"/>
      <c r="X30" s="2187"/>
      <c r="Y30" s="2188"/>
      <c r="Z30" s="406"/>
      <c r="AA30" s="406"/>
      <c r="AB30" s="406"/>
      <c r="AE30" s="408"/>
      <c r="AF30" s="407">
        <v>1</v>
      </c>
      <c r="AI30" s="38" t="s">
        <v>302</v>
      </c>
      <c r="AJ30" s="480">
        <f>SUMIF(AF$27:AF$47,AF6,G$27:G$47)</f>
        <v>0</v>
      </c>
    </row>
    <row r="31" spans="1:36" s="42" customFormat="1" ht="15.75">
      <c r="A31" s="177" t="s">
        <v>150</v>
      </c>
      <c r="B31" s="248" t="s">
        <v>40</v>
      </c>
      <c r="C31" s="112"/>
      <c r="D31" s="112"/>
      <c r="E31" s="112"/>
      <c r="F31" s="53"/>
      <c r="G31" s="366">
        <f>G32+G33+G34</f>
        <v>16</v>
      </c>
      <c r="H31" s="239">
        <f aca="true" t="shared" si="6" ref="H31:H36">G31*30</f>
        <v>480</v>
      </c>
      <c r="I31" s="239"/>
      <c r="J31" s="89"/>
      <c r="K31" s="89"/>
      <c r="L31" s="89"/>
      <c r="M31" s="243"/>
      <c r="N31" s="177"/>
      <c r="O31" s="2167"/>
      <c r="P31" s="2168"/>
      <c r="Q31" s="177"/>
      <c r="R31" s="2167"/>
      <c r="S31" s="2168"/>
      <c r="T31" s="177"/>
      <c r="U31" s="2167"/>
      <c r="V31" s="2168"/>
      <c r="W31" s="111"/>
      <c r="X31" s="2169"/>
      <c r="Y31" s="2170"/>
      <c r="Z31" s="110"/>
      <c r="AA31" s="110"/>
      <c r="AB31" s="110"/>
      <c r="AE31" s="253"/>
      <c r="AI31" s="38" t="s">
        <v>303</v>
      </c>
      <c r="AJ31" s="480">
        <f>SUMIF(AF$27:AF$47,AF7,G$27:G$47)</f>
        <v>2</v>
      </c>
    </row>
    <row r="32" spans="1:36" s="42" customFormat="1" ht="15.75">
      <c r="A32" s="177" t="s">
        <v>173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223</v>
      </c>
      <c r="K32" s="411"/>
      <c r="L32" s="412" t="s">
        <v>134</v>
      </c>
      <c r="M32" s="413">
        <f>H32-I32</f>
        <v>179</v>
      </c>
      <c r="N32" s="414" t="s">
        <v>235</v>
      </c>
      <c r="O32" s="2146"/>
      <c r="P32" s="2147"/>
      <c r="Q32" s="88"/>
      <c r="R32" s="2167"/>
      <c r="S32" s="2168"/>
      <c r="T32" s="88"/>
      <c r="U32" s="2167"/>
      <c r="V32" s="2168"/>
      <c r="W32" s="111"/>
      <c r="X32" s="2169"/>
      <c r="Y32" s="2170"/>
      <c r="Z32" s="110"/>
      <c r="AA32" s="110"/>
      <c r="AB32" s="110"/>
      <c r="AE32" s="253"/>
      <c r="AF32" s="42">
        <v>1</v>
      </c>
      <c r="AJ32" s="42">
        <f>SUM(AJ27:AJ31)</f>
        <v>63</v>
      </c>
    </row>
    <row r="33" spans="1:32" s="42" customFormat="1" ht="15.75">
      <c r="A33" s="177" t="s">
        <v>174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223</v>
      </c>
      <c r="K33" s="411"/>
      <c r="L33" s="412" t="s">
        <v>134</v>
      </c>
      <c r="M33" s="413">
        <f>H33-I33</f>
        <v>179</v>
      </c>
      <c r="N33" s="414"/>
      <c r="O33" s="2165" t="s">
        <v>235</v>
      </c>
      <c r="P33" s="2166"/>
      <c r="Q33" s="88"/>
      <c r="R33" s="2167"/>
      <c r="S33" s="2168"/>
      <c r="T33" s="88"/>
      <c r="U33" s="2167"/>
      <c r="V33" s="2168"/>
      <c r="W33" s="111"/>
      <c r="X33" s="2169"/>
      <c r="Y33" s="2170"/>
      <c r="Z33" s="110"/>
      <c r="AA33" s="110"/>
      <c r="AB33" s="110"/>
      <c r="AE33" s="253"/>
      <c r="AF33" s="42">
        <v>1</v>
      </c>
    </row>
    <row r="34" spans="1:32" s="272" customFormat="1" ht="15.75">
      <c r="A34" s="415" t="s">
        <v>175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233</v>
      </c>
      <c r="K34" s="417"/>
      <c r="L34" s="422" t="s">
        <v>232</v>
      </c>
      <c r="M34" s="423">
        <f>H34-I34</f>
        <v>80</v>
      </c>
      <c r="N34" s="415"/>
      <c r="O34" s="2181"/>
      <c r="P34" s="2182"/>
      <c r="Q34" s="415" t="s">
        <v>223</v>
      </c>
      <c r="R34" s="2181"/>
      <c r="S34" s="2182"/>
      <c r="T34" s="415"/>
      <c r="U34" s="2181"/>
      <c r="V34" s="2182"/>
      <c r="W34" s="424"/>
      <c r="X34" s="2183"/>
      <c r="Y34" s="2184"/>
      <c r="Z34" s="425"/>
      <c r="AA34" s="425"/>
      <c r="AB34" s="425"/>
      <c r="AE34" s="426"/>
      <c r="AF34" s="272">
        <v>2</v>
      </c>
    </row>
    <row r="35" spans="1:31" s="42" customFormat="1" ht="31.5">
      <c r="A35" s="177" t="s">
        <v>176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2146"/>
      <c r="P35" s="2147"/>
      <c r="Q35" s="88"/>
      <c r="R35" s="2167"/>
      <c r="S35" s="2168"/>
      <c r="T35" s="88"/>
      <c r="U35" s="2167"/>
      <c r="V35" s="2168"/>
      <c r="W35" s="111"/>
      <c r="X35" s="2169"/>
      <c r="Y35" s="2170"/>
      <c r="Z35" s="110"/>
      <c r="AA35" s="110"/>
      <c r="AB35" s="110"/>
      <c r="AE35" s="253"/>
    </row>
    <row r="36" spans="1:32" s="42" customFormat="1" ht="31.5">
      <c r="A36" s="401" t="s">
        <v>177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133</v>
      </c>
      <c r="K36" s="428"/>
      <c r="L36" s="429" t="s">
        <v>97</v>
      </c>
      <c r="M36" s="413">
        <f>H36-I36</f>
        <v>104</v>
      </c>
      <c r="N36" s="414" t="s">
        <v>235</v>
      </c>
      <c r="O36" s="2146"/>
      <c r="P36" s="2147"/>
      <c r="Q36" s="88"/>
      <c r="R36" s="2167"/>
      <c r="S36" s="2168"/>
      <c r="T36" s="88"/>
      <c r="U36" s="2167"/>
      <c r="V36" s="2168"/>
      <c r="W36" s="111"/>
      <c r="X36" s="2169"/>
      <c r="Y36" s="2170"/>
      <c r="Z36" s="110"/>
      <c r="AA36" s="110"/>
      <c r="AB36" s="110"/>
      <c r="AE36" s="253"/>
      <c r="AF36" s="42">
        <v>1</v>
      </c>
    </row>
    <row r="37" spans="1:32" s="42" customFormat="1" ht="31.5">
      <c r="A37" s="153" t="s">
        <v>178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223</v>
      </c>
      <c r="M37" s="413">
        <f>H37-I37</f>
        <v>110</v>
      </c>
      <c r="N37" s="414"/>
      <c r="O37" s="2179" t="s">
        <v>278</v>
      </c>
      <c r="P37" s="2180"/>
      <c r="Q37" s="88"/>
      <c r="R37" s="2167"/>
      <c r="S37" s="2168"/>
      <c r="T37" s="88"/>
      <c r="U37" s="2167"/>
      <c r="V37" s="2168"/>
      <c r="W37" s="111"/>
      <c r="X37" s="2169"/>
      <c r="Y37" s="2170"/>
      <c r="Z37" s="110"/>
      <c r="AA37" s="110"/>
      <c r="AB37" s="110"/>
      <c r="AE37" s="253"/>
      <c r="AF37" s="42">
        <v>1</v>
      </c>
    </row>
    <row r="38" spans="1:31" s="42" customFormat="1" ht="15.75">
      <c r="A38" s="177" t="s">
        <v>151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6"/>
      <c r="P38" s="2147"/>
      <c r="Q38" s="88"/>
      <c r="R38" s="2167"/>
      <c r="S38" s="2168"/>
      <c r="T38" s="88"/>
      <c r="U38" s="2167"/>
      <c r="V38" s="2168"/>
      <c r="W38" s="111"/>
      <c r="X38" s="2169"/>
      <c r="Y38" s="2170"/>
      <c r="Z38" s="110"/>
      <c r="AA38" s="110"/>
      <c r="AB38" s="110"/>
      <c r="AE38" s="253"/>
    </row>
    <row r="39" spans="1:32" s="42" customFormat="1" ht="15.75">
      <c r="A39" s="177" t="s">
        <v>162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133</v>
      </c>
      <c r="K39" s="428"/>
      <c r="L39" s="428" t="s">
        <v>224</v>
      </c>
      <c r="M39" s="413">
        <f aca="true" t="shared" si="7" ref="M39:M47">H39-I39</f>
        <v>110</v>
      </c>
      <c r="N39" s="414"/>
      <c r="O39" s="2165"/>
      <c r="P39" s="2166"/>
      <c r="Q39" s="414"/>
      <c r="R39" s="2165" t="s">
        <v>223</v>
      </c>
      <c r="S39" s="2166"/>
      <c r="T39" s="414"/>
      <c r="U39" s="2167"/>
      <c r="V39" s="2168"/>
      <c r="W39" s="111"/>
      <c r="X39" s="2169"/>
      <c r="Y39" s="2170"/>
      <c r="Z39" s="110"/>
      <c r="AA39" s="110"/>
      <c r="AB39" s="110"/>
      <c r="AE39" s="253"/>
      <c r="AF39" s="42">
        <v>2</v>
      </c>
    </row>
    <row r="40" spans="1:32" s="42" customFormat="1" ht="15.75">
      <c r="A40" s="177" t="s">
        <v>163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279</v>
      </c>
      <c r="K40" s="428"/>
      <c r="L40" s="428" t="s">
        <v>280</v>
      </c>
      <c r="M40" s="413">
        <f t="shared" si="7"/>
        <v>106</v>
      </c>
      <c r="N40" s="414"/>
      <c r="O40" s="2165"/>
      <c r="P40" s="2166"/>
      <c r="Q40" s="414"/>
      <c r="R40" s="2165"/>
      <c r="S40" s="2166"/>
      <c r="T40" s="414" t="s">
        <v>281</v>
      </c>
      <c r="U40" s="2167"/>
      <c r="V40" s="2168"/>
      <c r="W40" s="111"/>
      <c r="X40" s="2169"/>
      <c r="Y40" s="2170"/>
      <c r="Z40" s="110"/>
      <c r="AA40" s="110"/>
      <c r="AB40" s="110"/>
      <c r="AE40" s="253"/>
      <c r="AF40" s="42">
        <v>3</v>
      </c>
    </row>
    <row r="41" spans="1:31" s="42" customFormat="1" ht="31.5">
      <c r="A41" s="177" t="s">
        <v>164</v>
      </c>
      <c r="B41" s="166" t="s">
        <v>157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2146"/>
      <c r="P41" s="2147"/>
      <c r="Q41" s="88"/>
      <c r="R41" s="2146"/>
      <c r="S41" s="2147"/>
      <c r="T41" s="88"/>
      <c r="U41" s="2167"/>
      <c r="V41" s="2168"/>
      <c r="W41" s="108"/>
      <c r="X41" s="2169"/>
      <c r="Y41" s="2170"/>
      <c r="AA41" s="109"/>
      <c r="AB41" s="109"/>
      <c r="AE41" s="253"/>
    </row>
    <row r="42" spans="1:32" s="42" customFormat="1" ht="15.75">
      <c r="A42" s="177" t="s">
        <v>251</v>
      </c>
      <c r="B42" s="367" t="s">
        <v>252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132</v>
      </c>
      <c r="K42" s="51"/>
      <c r="L42" s="51"/>
      <c r="M42" s="54">
        <f>H42-I42</f>
        <v>56</v>
      </c>
      <c r="N42" s="88"/>
      <c r="Q42" s="88"/>
      <c r="R42" s="2165" t="s">
        <v>132</v>
      </c>
      <c r="S42" s="2166"/>
      <c r="T42" s="88"/>
      <c r="U42" s="2167"/>
      <c r="V42" s="2168"/>
      <c r="W42" s="108"/>
      <c r="X42" s="2169"/>
      <c r="Y42" s="2170"/>
      <c r="Z42" s="108"/>
      <c r="AA42" s="109"/>
      <c r="AB42" s="109"/>
      <c r="AE42" s="253"/>
      <c r="AF42" s="42">
        <v>2</v>
      </c>
    </row>
    <row r="43" spans="1:32" s="42" customFormat="1" ht="15.75">
      <c r="A43" s="177" t="s">
        <v>253</v>
      </c>
      <c r="B43" s="368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132</v>
      </c>
      <c r="K43" s="51"/>
      <c r="L43" s="51"/>
      <c r="M43" s="54">
        <f>H43-I43</f>
        <v>56</v>
      </c>
      <c r="N43" s="88"/>
      <c r="O43" s="2146"/>
      <c r="P43" s="2147"/>
      <c r="Q43" s="88"/>
      <c r="R43" s="2146"/>
      <c r="S43" s="2147"/>
      <c r="T43" s="88"/>
      <c r="U43" s="2167"/>
      <c r="V43" s="2168"/>
      <c r="W43" s="108"/>
      <c r="X43" s="2169"/>
      <c r="Y43" s="2170"/>
      <c r="Z43" s="108" t="s">
        <v>132</v>
      </c>
      <c r="AA43" s="109"/>
      <c r="AB43" s="109"/>
      <c r="AE43" s="253"/>
      <c r="AF43" s="42">
        <v>5</v>
      </c>
    </row>
    <row r="44" spans="1:31" s="42" customFormat="1" ht="15.75">
      <c r="A44" s="177" t="s">
        <v>152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65"/>
      <c r="P44" s="2166"/>
      <c r="Q44" s="406"/>
      <c r="R44" s="2165"/>
      <c r="S44" s="2166"/>
      <c r="T44" s="414"/>
      <c r="U44" s="2167"/>
      <c r="V44" s="2168"/>
      <c r="W44" s="111"/>
      <c r="X44" s="2169"/>
      <c r="Y44" s="2170"/>
      <c r="Z44" s="110"/>
      <c r="AA44" s="110"/>
      <c r="AB44" s="110"/>
      <c r="AE44" s="253"/>
    </row>
    <row r="45" spans="1:32" s="42" customFormat="1" ht="15.75">
      <c r="A45" s="177" t="s">
        <v>179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223</v>
      </c>
      <c r="K45" s="429" t="s">
        <v>131</v>
      </c>
      <c r="L45" s="428"/>
      <c r="M45" s="431">
        <f t="shared" si="7"/>
        <v>149</v>
      </c>
      <c r="N45" s="414" t="s">
        <v>282</v>
      </c>
      <c r="O45" s="2165"/>
      <c r="P45" s="2166"/>
      <c r="Q45" s="414"/>
      <c r="R45" s="2165"/>
      <c r="S45" s="2166"/>
      <c r="T45" s="414"/>
      <c r="U45" s="2167"/>
      <c r="V45" s="2168"/>
      <c r="W45" s="111"/>
      <c r="X45" s="2169"/>
      <c r="Y45" s="2170"/>
      <c r="Z45" s="110"/>
      <c r="AA45" s="110"/>
      <c r="AB45" s="110"/>
      <c r="AE45" s="253"/>
      <c r="AF45" s="42">
        <v>1</v>
      </c>
    </row>
    <row r="46" spans="1:32" s="42" customFormat="1" ht="15.75">
      <c r="A46" s="177" t="s">
        <v>180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223</v>
      </c>
      <c r="K46" s="429" t="s">
        <v>131</v>
      </c>
      <c r="L46" s="428"/>
      <c r="M46" s="431">
        <f t="shared" si="7"/>
        <v>149</v>
      </c>
      <c r="N46" s="414"/>
      <c r="O46" s="2165" t="s">
        <v>282</v>
      </c>
      <c r="P46" s="2166"/>
      <c r="Q46" s="414"/>
      <c r="R46" s="2165"/>
      <c r="S46" s="2166"/>
      <c r="T46" s="414"/>
      <c r="U46" s="2167"/>
      <c r="V46" s="2168"/>
      <c r="W46" s="111"/>
      <c r="X46" s="2169"/>
      <c r="Y46" s="2170"/>
      <c r="Z46" s="110"/>
      <c r="AA46" s="110"/>
      <c r="AB46" s="110"/>
      <c r="AE46" s="253"/>
      <c r="AF46" s="42">
        <v>1</v>
      </c>
    </row>
    <row r="47" spans="1:32" s="42" customFormat="1" ht="16.5" thickBot="1">
      <c r="A47" s="178" t="s">
        <v>153</v>
      </c>
      <c r="B47" s="432" t="s">
        <v>96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133</v>
      </c>
      <c r="K47" s="428"/>
      <c r="L47" s="429" t="s">
        <v>224</v>
      </c>
      <c r="M47" s="438">
        <f t="shared" si="7"/>
        <v>140</v>
      </c>
      <c r="N47" s="439"/>
      <c r="O47" s="2165"/>
      <c r="P47" s="2166"/>
      <c r="Q47" s="429" t="s">
        <v>223</v>
      </c>
      <c r="R47" s="2165"/>
      <c r="S47" s="2166"/>
      <c r="T47" s="439"/>
      <c r="U47" s="2167"/>
      <c r="V47" s="2168"/>
      <c r="W47" s="114"/>
      <c r="X47" s="2169"/>
      <c r="Y47" s="2170"/>
      <c r="Z47" s="115"/>
      <c r="AA47" s="115"/>
      <c r="AB47" s="115"/>
      <c r="AE47" s="253"/>
      <c r="AF47" s="42">
        <v>2</v>
      </c>
    </row>
    <row r="48" spans="1:31" s="42" customFormat="1" ht="16.5" thickBot="1">
      <c r="A48" s="2171" t="s">
        <v>87</v>
      </c>
      <c r="B48" s="2172"/>
      <c r="C48" s="2173"/>
      <c r="D48" s="2173"/>
      <c r="E48" s="2173"/>
      <c r="F48" s="2174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289</v>
      </c>
      <c r="O48" s="2276" t="s">
        <v>288</v>
      </c>
      <c r="P48" s="2277"/>
      <c r="Q48" s="467" t="s">
        <v>243</v>
      </c>
      <c r="R48" s="2276" t="s">
        <v>281</v>
      </c>
      <c r="S48" s="2277"/>
      <c r="T48" s="467" t="s">
        <v>281</v>
      </c>
      <c r="U48" s="2278"/>
      <c r="V48" s="2279"/>
      <c r="W48" s="471"/>
      <c r="X48" s="2278"/>
      <c r="Y48" s="2279"/>
      <c r="Z48" s="471" t="s">
        <v>132</v>
      </c>
      <c r="AA48" s="152"/>
      <c r="AB48" s="283"/>
      <c r="AE48" s="253"/>
    </row>
    <row r="49" spans="1:31" s="42" customFormat="1" ht="15.75">
      <c r="A49" s="2162" t="s">
        <v>158</v>
      </c>
      <c r="B49" s="2163"/>
      <c r="C49" s="2163"/>
      <c r="D49" s="2163"/>
      <c r="E49" s="2163"/>
      <c r="F49" s="2163"/>
      <c r="G49" s="2163"/>
      <c r="H49" s="2163"/>
      <c r="I49" s="2163"/>
      <c r="J49" s="2163"/>
      <c r="K49" s="2163"/>
      <c r="L49" s="2163"/>
      <c r="M49" s="2163"/>
      <c r="N49" s="2163"/>
      <c r="O49" s="2163"/>
      <c r="P49" s="2163"/>
      <c r="Q49" s="2163"/>
      <c r="R49" s="2163"/>
      <c r="S49" s="2163"/>
      <c r="T49" s="2163"/>
      <c r="U49" s="2163"/>
      <c r="V49" s="2163"/>
      <c r="W49" s="2163"/>
      <c r="X49" s="2163"/>
      <c r="Y49" s="2163"/>
      <c r="Z49" s="2163"/>
      <c r="AA49" s="2163"/>
      <c r="AB49" s="2164"/>
      <c r="AE49" s="253"/>
    </row>
    <row r="50" spans="1:31" s="42" customFormat="1" ht="15.75">
      <c r="A50" s="2154" t="s">
        <v>159</v>
      </c>
      <c r="B50" s="2139"/>
      <c r="C50" s="2139"/>
      <c r="D50" s="2139"/>
      <c r="E50" s="2139"/>
      <c r="F50" s="2139"/>
      <c r="G50" s="2139"/>
      <c r="H50" s="2139"/>
      <c r="I50" s="2139"/>
      <c r="J50" s="2139"/>
      <c r="K50" s="2139"/>
      <c r="L50" s="2139"/>
      <c r="M50" s="2139"/>
      <c r="N50" s="2139"/>
      <c r="O50" s="2139"/>
      <c r="P50" s="2139"/>
      <c r="Q50" s="2139"/>
      <c r="R50" s="2139"/>
      <c r="S50" s="2139"/>
      <c r="T50" s="2139"/>
      <c r="U50" s="2139"/>
      <c r="V50" s="2139"/>
      <c r="W50" s="2139"/>
      <c r="X50" s="2139"/>
      <c r="Y50" s="2139"/>
      <c r="Z50" s="2139"/>
      <c r="AA50" s="2139"/>
      <c r="AB50" s="2140"/>
      <c r="AE50" s="253"/>
    </row>
    <row r="51" spans="1:31" s="42" customFormat="1" ht="15.75">
      <c r="A51" s="2154" t="s">
        <v>231</v>
      </c>
      <c r="B51" s="2139"/>
      <c r="C51" s="2139"/>
      <c r="D51" s="2139"/>
      <c r="E51" s="2139"/>
      <c r="F51" s="2139"/>
      <c r="G51" s="2139"/>
      <c r="H51" s="2139"/>
      <c r="I51" s="2139"/>
      <c r="J51" s="2139"/>
      <c r="K51" s="2139"/>
      <c r="L51" s="2139"/>
      <c r="M51" s="2139"/>
      <c r="N51" s="2139"/>
      <c r="O51" s="2139"/>
      <c r="P51" s="2139"/>
      <c r="Q51" s="2139"/>
      <c r="R51" s="2139"/>
      <c r="S51" s="2139"/>
      <c r="T51" s="2139"/>
      <c r="U51" s="2139"/>
      <c r="V51" s="2139"/>
      <c r="W51" s="2139"/>
      <c r="X51" s="2139"/>
      <c r="Y51" s="2139"/>
      <c r="Z51" s="2139"/>
      <c r="AA51" s="2139"/>
      <c r="AB51" s="2140"/>
      <c r="AE51" s="253"/>
    </row>
    <row r="52" spans="1:47" s="42" customFormat="1" ht="31.5">
      <c r="A52" s="177" t="s">
        <v>181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1">
        <f>G52*30</f>
        <v>150</v>
      </c>
      <c r="I52" s="107">
        <v>12</v>
      </c>
      <c r="J52" s="51" t="s">
        <v>133</v>
      </c>
      <c r="K52" s="51"/>
      <c r="L52" s="51" t="s">
        <v>132</v>
      </c>
      <c r="M52" s="94">
        <f>H52-I52</f>
        <v>138</v>
      </c>
      <c r="N52" s="92"/>
      <c r="O52" s="2146"/>
      <c r="P52" s="2147"/>
      <c r="Q52" s="92"/>
      <c r="R52" s="2146"/>
      <c r="S52" s="2147"/>
      <c r="T52" s="92"/>
      <c r="U52" s="2155" t="s">
        <v>277</v>
      </c>
      <c r="V52" s="2156"/>
      <c r="W52" s="181"/>
      <c r="X52" s="1790"/>
      <c r="Y52" s="2157"/>
      <c r="Z52" s="181"/>
      <c r="AA52" s="181"/>
      <c r="AB52" s="181"/>
      <c r="AE52" s="253"/>
      <c r="AF52" s="42">
        <v>3</v>
      </c>
      <c r="AI52" s="38" t="s">
        <v>299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182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1">
        <f>G53*30</f>
        <v>120</v>
      </c>
      <c r="I53" s="107">
        <v>12</v>
      </c>
      <c r="J53" s="52" t="s">
        <v>133</v>
      </c>
      <c r="K53" s="51"/>
      <c r="L53" s="52" t="s">
        <v>132</v>
      </c>
      <c r="M53" s="54">
        <f>H53-I53</f>
        <v>108</v>
      </c>
      <c r="N53" s="88"/>
      <c r="O53" s="2146"/>
      <c r="P53" s="2147"/>
      <c r="Q53" s="88"/>
      <c r="R53" s="2146"/>
      <c r="S53" s="2147"/>
      <c r="T53" s="88"/>
      <c r="U53" s="2155" t="s">
        <v>277</v>
      </c>
      <c r="V53" s="2156"/>
      <c r="W53" s="108"/>
      <c r="X53" s="1790"/>
      <c r="Y53" s="2157"/>
      <c r="Z53" s="109"/>
      <c r="AA53" s="109"/>
      <c r="AB53" s="109"/>
      <c r="AE53" s="253"/>
      <c r="AF53" s="42">
        <v>3</v>
      </c>
      <c r="AI53" s="38" t="s">
        <v>300</v>
      </c>
      <c r="AJ53" s="480">
        <f>SUMIF(AF$52:AF$66,AF4,G$52:G$66)</f>
        <v>13</v>
      </c>
      <c r="AK53" s="39" t="s">
        <v>305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183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6"/>
      <c r="P54" s="2147"/>
      <c r="Q54" s="88"/>
      <c r="R54" s="2146"/>
      <c r="S54" s="2147"/>
      <c r="T54" s="88"/>
      <c r="U54" s="2146"/>
      <c r="V54" s="2147"/>
      <c r="W54" s="108"/>
      <c r="X54" s="1790"/>
      <c r="Y54" s="2157"/>
      <c r="Z54" s="109"/>
      <c r="AA54" s="109"/>
      <c r="AB54" s="109"/>
      <c r="AE54" s="253"/>
      <c r="AI54" s="38" t="s">
        <v>301</v>
      </c>
      <c r="AJ54" s="480">
        <f>SUMIF(AF$52:AF$66,AF5,G$52:G$66)</f>
        <v>29.5</v>
      </c>
      <c r="AK54" s="39" t="s">
        <v>306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217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223</v>
      </c>
      <c r="K55" s="51"/>
      <c r="L55" s="51" t="s">
        <v>234</v>
      </c>
      <c r="M55" s="54">
        <f aca="true" t="shared" si="10" ref="M55:M61">H55-I55</f>
        <v>209</v>
      </c>
      <c r="N55" s="88"/>
      <c r="O55" s="2146"/>
      <c r="P55" s="2147"/>
      <c r="Q55" s="88"/>
      <c r="R55" s="2146"/>
      <c r="S55" s="2147"/>
      <c r="T55" s="88"/>
      <c r="U55" s="2155" t="s">
        <v>235</v>
      </c>
      <c r="V55" s="2156"/>
      <c r="W55" s="108"/>
      <c r="X55" s="1790"/>
      <c r="Y55" s="2157"/>
      <c r="Z55" s="109"/>
      <c r="AA55" s="109"/>
      <c r="AB55" s="109"/>
      <c r="AE55" s="253"/>
      <c r="AF55" s="42">
        <v>3</v>
      </c>
      <c r="AI55" s="38" t="s">
        <v>302</v>
      </c>
      <c r="AJ55" s="480">
        <f>SUMIF(AF$52:AF$66,AF6,G$52:G$66)</f>
        <v>9.5</v>
      </c>
    </row>
    <row r="56" spans="1:36" s="42" customFormat="1" ht="15.75">
      <c r="A56" s="177" t="s">
        <v>218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98</v>
      </c>
      <c r="M56" s="54">
        <f t="shared" si="10"/>
        <v>67</v>
      </c>
      <c r="N56" s="88"/>
      <c r="O56" s="2146"/>
      <c r="P56" s="2147"/>
      <c r="Q56" s="88"/>
      <c r="R56" s="2146"/>
      <c r="S56" s="2147"/>
      <c r="T56" s="88"/>
      <c r="U56" s="2146"/>
      <c r="V56" s="2147"/>
      <c r="W56" s="108" t="s">
        <v>97</v>
      </c>
      <c r="X56" s="1790"/>
      <c r="Y56" s="2157"/>
      <c r="Z56" s="109"/>
      <c r="AA56" s="109"/>
      <c r="AB56" s="109"/>
      <c r="AE56" s="253"/>
      <c r="AF56" s="42">
        <v>4</v>
      </c>
      <c r="AI56" s="38" t="s">
        <v>303</v>
      </c>
      <c r="AJ56" s="480">
        <f>SUMIF(AF$52:AF$66,AF7,G$52:G$66)</f>
        <v>3</v>
      </c>
    </row>
    <row r="57" spans="1:36" s="42" customFormat="1" ht="31.5">
      <c r="A57" s="177" t="s">
        <v>184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133</v>
      </c>
      <c r="K57" s="51"/>
      <c r="L57" s="52" t="s">
        <v>132</v>
      </c>
      <c r="M57" s="54">
        <f t="shared" si="10"/>
        <v>228</v>
      </c>
      <c r="N57" s="88"/>
      <c r="O57" s="2146"/>
      <c r="P57" s="2147"/>
      <c r="Q57" s="88"/>
      <c r="R57" s="2146"/>
      <c r="S57" s="2147"/>
      <c r="T57" s="88"/>
      <c r="U57" s="2146"/>
      <c r="V57" s="2147"/>
      <c r="W57" s="108" t="s">
        <v>277</v>
      </c>
      <c r="X57" s="1790"/>
      <c r="Y57" s="2157"/>
      <c r="Z57" s="109"/>
      <c r="AA57" s="109"/>
      <c r="AB57" s="109"/>
      <c r="AE57" s="253"/>
      <c r="AF57" s="42">
        <v>4</v>
      </c>
      <c r="AJ57" s="42">
        <f>SUM(AJ52:AJ56)</f>
        <v>55</v>
      </c>
    </row>
    <row r="58" spans="1:32" s="42" customFormat="1" ht="15.75">
      <c r="A58" s="177" t="s">
        <v>185</v>
      </c>
      <c r="B58" s="354" t="s">
        <v>94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133</v>
      </c>
      <c r="K58" s="51"/>
      <c r="L58" s="52"/>
      <c r="M58" s="54">
        <f t="shared" si="10"/>
        <v>112</v>
      </c>
      <c r="N58" s="88"/>
      <c r="O58" s="2146"/>
      <c r="P58" s="2147"/>
      <c r="Q58" s="88"/>
      <c r="R58" s="2146"/>
      <c r="S58" s="2147"/>
      <c r="T58" s="52" t="s">
        <v>133</v>
      </c>
      <c r="U58" s="2155"/>
      <c r="V58" s="2156"/>
      <c r="W58" s="108"/>
      <c r="X58" s="1790"/>
      <c r="Y58" s="2157"/>
      <c r="Z58" s="109"/>
      <c r="AA58" s="109"/>
      <c r="AB58" s="109"/>
      <c r="AE58" s="253"/>
      <c r="AF58" s="42">
        <v>3</v>
      </c>
    </row>
    <row r="59" spans="1:31" s="42" customFormat="1" ht="15.75">
      <c r="A59" s="177" t="s">
        <v>186</v>
      </c>
      <c r="B59" s="50" t="s">
        <v>42</v>
      </c>
      <c r="C59" s="52"/>
      <c r="D59" s="52"/>
      <c r="E59" s="52"/>
      <c r="F59" s="53"/>
      <c r="G59" s="364">
        <f>G60+G61</f>
        <v>9</v>
      </c>
      <c r="H59" s="240">
        <f t="shared" si="11"/>
        <v>270</v>
      </c>
      <c r="I59" s="239"/>
      <c r="J59" s="51"/>
      <c r="K59" s="51"/>
      <c r="L59" s="51"/>
      <c r="M59" s="54"/>
      <c r="N59" s="88"/>
      <c r="O59" s="2146"/>
      <c r="P59" s="2147"/>
      <c r="Q59" s="88"/>
      <c r="R59" s="2146"/>
      <c r="S59" s="2147"/>
      <c r="T59" s="88"/>
      <c r="U59" s="2146"/>
      <c r="V59" s="2147"/>
      <c r="W59" s="111"/>
      <c r="X59" s="1790"/>
      <c r="Y59" s="2157"/>
      <c r="Z59" s="110"/>
      <c r="AA59" s="110"/>
      <c r="AB59" s="110"/>
      <c r="AE59" s="253"/>
    </row>
    <row r="60" spans="1:32" s="42" customFormat="1" ht="15.75">
      <c r="A60" s="177" t="s">
        <v>191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133</v>
      </c>
      <c r="K60" s="445"/>
      <c r="L60" s="445" t="s">
        <v>234</v>
      </c>
      <c r="M60" s="446">
        <f t="shared" si="10"/>
        <v>106</v>
      </c>
      <c r="N60" s="447"/>
      <c r="O60" s="2160"/>
      <c r="P60" s="2161"/>
      <c r="Q60" s="448" t="s">
        <v>281</v>
      </c>
      <c r="R60" s="2146"/>
      <c r="S60" s="2147"/>
      <c r="T60" s="88"/>
      <c r="U60" s="2146"/>
      <c r="V60" s="2147"/>
      <c r="W60" s="111"/>
      <c r="X60" s="1790"/>
      <c r="Y60" s="2157"/>
      <c r="Z60" s="110"/>
      <c r="AA60" s="110"/>
      <c r="AB60" s="110"/>
      <c r="AE60" s="253"/>
      <c r="AF60" s="42">
        <v>2</v>
      </c>
    </row>
    <row r="61" spans="1:32" s="42" customFormat="1" ht="15.75">
      <c r="A61" s="177" t="s">
        <v>219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0">
        <f t="shared" si="11"/>
        <v>150</v>
      </c>
      <c r="I61" s="409">
        <v>14</v>
      </c>
      <c r="J61" s="428" t="s">
        <v>133</v>
      </c>
      <c r="K61" s="428"/>
      <c r="L61" s="428" t="s">
        <v>234</v>
      </c>
      <c r="M61" s="413">
        <f t="shared" si="10"/>
        <v>136</v>
      </c>
      <c r="N61" s="88"/>
      <c r="O61" s="2146"/>
      <c r="P61" s="2147"/>
      <c r="Q61" s="88"/>
      <c r="R61" s="2155" t="s">
        <v>281</v>
      </c>
      <c r="S61" s="2156"/>
      <c r="T61" s="88"/>
      <c r="U61" s="2146"/>
      <c r="V61" s="2147"/>
      <c r="W61" s="111"/>
      <c r="X61" s="1790"/>
      <c r="Y61" s="2157"/>
      <c r="Z61" s="110"/>
      <c r="AA61" s="110"/>
      <c r="AB61" s="110"/>
      <c r="AE61" s="253"/>
      <c r="AF61" s="42">
        <v>2</v>
      </c>
    </row>
    <row r="62" spans="1:32" s="42" customFormat="1" ht="31.5">
      <c r="A62" s="177" t="s">
        <v>187</v>
      </c>
      <c r="B62" s="427" t="s">
        <v>283</v>
      </c>
      <c r="C62" s="52"/>
      <c r="D62" s="52"/>
      <c r="E62" s="52"/>
      <c r="F62" s="53">
        <v>6</v>
      </c>
      <c r="G62" s="153">
        <v>1</v>
      </c>
      <c r="H62" s="240">
        <v>30</v>
      </c>
      <c r="I62" s="239">
        <v>4</v>
      </c>
      <c r="J62" s="52"/>
      <c r="K62" s="51"/>
      <c r="L62" s="106" t="s">
        <v>132</v>
      </c>
      <c r="M62" s="113">
        <f>H62-I62</f>
        <v>26</v>
      </c>
      <c r="N62" s="88"/>
      <c r="O62" s="2146"/>
      <c r="P62" s="2147"/>
      <c r="Q62" s="88"/>
      <c r="R62" s="2146"/>
      <c r="S62" s="2147"/>
      <c r="T62" s="88"/>
      <c r="U62" s="2146" t="s">
        <v>132</v>
      </c>
      <c r="V62" s="2147"/>
      <c r="W62" s="111"/>
      <c r="X62" s="1790"/>
      <c r="Y62" s="2157"/>
      <c r="Z62" s="110"/>
      <c r="AA62" s="110"/>
      <c r="AB62" s="110"/>
      <c r="AE62" s="253"/>
      <c r="AF62" s="42">
        <v>3</v>
      </c>
    </row>
    <row r="63" spans="1:32" s="42" customFormat="1" ht="15.75">
      <c r="A63" s="177" t="s">
        <v>220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0">
        <f t="shared" si="11"/>
        <v>150</v>
      </c>
      <c r="I63" s="107">
        <v>14</v>
      </c>
      <c r="J63" s="428" t="s">
        <v>133</v>
      </c>
      <c r="K63" s="428"/>
      <c r="L63" s="428" t="s">
        <v>234</v>
      </c>
      <c r="M63" s="54">
        <f>H63-I63</f>
        <v>136</v>
      </c>
      <c r="N63" s="88"/>
      <c r="O63" s="2146"/>
      <c r="P63" s="2147"/>
      <c r="Q63" s="88"/>
      <c r="R63" s="2146"/>
      <c r="S63" s="2147"/>
      <c r="T63" s="52" t="s">
        <v>281</v>
      </c>
      <c r="U63" s="2146"/>
      <c r="V63" s="2147"/>
      <c r="W63" s="111"/>
      <c r="X63" s="1790"/>
      <c r="Y63" s="2157"/>
      <c r="Z63" s="110"/>
      <c r="AA63" s="110"/>
      <c r="AB63" s="110"/>
      <c r="AE63" s="253"/>
      <c r="AF63" s="42">
        <v>3</v>
      </c>
    </row>
    <row r="64" spans="1:32" s="42" customFormat="1" ht="15.75">
      <c r="A64" s="177" t="s">
        <v>188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38">
        <v>90</v>
      </c>
      <c r="I64" s="239">
        <v>8</v>
      </c>
      <c r="J64" s="52" t="s">
        <v>133</v>
      </c>
      <c r="K64" s="51"/>
      <c r="L64" s="52"/>
      <c r="M64" s="54">
        <f>H64-I64</f>
        <v>82</v>
      </c>
      <c r="N64" s="88"/>
      <c r="O64" s="2146"/>
      <c r="P64" s="2147"/>
      <c r="Q64" s="88"/>
      <c r="R64" s="2146"/>
      <c r="S64" s="2147"/>
      <c r="T64" s="88"/>
      <c r="U64" s="2155" t="s">
        <v>133</v>
      </c>
      <c r="V64" s="2156"/>
      <c r="W64" s="108"/>
      <c r="X64" s="1790"/>
      <c r="Y64" s="2157"/>
      <c r="Z64" s="109"/>
      <c r="AA64" s="109"/>
      <c r="AB64" s="109"/>
      <c r="AE64" s="253"/>
      <c r="AF64" s="42">
        <v>3</v>
      </c>
    </row>
    <row r="65" spans="1:32" s="42" customFormat="1" ht="15.75">
      <c r="A65" s="177" t="s">
        <v>189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38">
        <v>90</v>
      </c>
      <c r="I65" s="107">
        <v>8</v>
      </c>
      <c r="J65" s="52" t="s">
        <v>133</v>
      </c>
      <c r="K65" s="51"/>
      <c r="L65" s="52"/>
      <c r="M65" s="54">
        <f>H65-I65</f>
        <v>82</v>
      </c>
      <c r="N65" s="88"/>
      <c r="O65" s="2146"/>
      <c r="P65" s="2147"/>
      <c r="Q65" s="88"/>
      <c r="R65" s="2155" t="s">
        <v>133</v>
      </c>
      <c r="S65" s="2156"/>
      <c r="T65" s="88"/>
      <c r="U65" s="2146"/>
      <c r="V65" s="2147"/>
      <c r="W65" s="108"/>
      <c r="X65" s="1790"/>
      <c r="Y65" s="2157"/>
      <c r="Z65" s="109"/>
      <c r="AA65" s="109"/>
      <c r="AB65" s="109"/>
      <c r="AE65" s="253"/>
      <c r="AF65" s="42">
        <v>2</v>
      </c>
    </row>
    <row r="66" spans="1:32" s="42" customFormat="1" ht="31.5">
      <c r="A66" s="319" t="s">
        <v>190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133</v>
      </c>
      <c r="K66" s="321"/>
      <c r="L66" s="322"/>
      <c r="M66" s="327">
        <f>H66-I66</f>
        <v>82</v>
      </c>
      <c r="N66" s="319"/>
      <c r="O66" s="2146"/>
      <c r="P66" s="2147"/>
      <c r="Q66" s="319"/>
      <c r="R66" s="2158"/>
      <c r="S66" s="2159"/>
      <c r="T66" s="319"/>
      <c r="U66" s="2158"/>
      <c r="V66" s="2159"/>
      <c r="W66" s="328"/>
      <c r="X66" s="1790"/>
      <c r="Y66" s="2157"/>
      <c r="Z66" s="328" t="s">
        <v>133</v>
      </c>
      <c r="AA66" s="329"/>
      <c r="AB66" s="320"/>
      <c r="AE66" s="253"/>
      <c r="AF66" s="42">
        <v>5</v>
      </c>
    </row>
    <row r="67" spans="1:31" s="42" customFormat="1" ht="15.75">
      <c r="A67" s="330"/>
      <c r="B67" s="330" t="s">
        <v>165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2146"/>
      <c r="P67" s="2147"/>
      <c r="Q67" s="449" t="s">
        <v>281</v>
      </c>
      <c r="R67" s="2148" t="s">
        <v>285</v>
      </c>
      <c r="S67" s="2149"/>
      <c r="T67" s="449" t="s">
        <v>285</v>
      </c>
      <c r="U67" s="2148" t="s">
        <v>286</v>
      </c>
      <c r="V67" s="2149"/>
      <c r="W67" s="449" t="s">
        <v>284</v>
      </c>
      <c r="X67" s="2150"/>
      <c r="Y67" s="2151"/>
      <c r="Z67" s="450" t="s">
        <v>133</v>
      </c>
      <c r="AA67" s="333"/>
      <c r="AB67" s="331"/>
      <c r="AE67" s="253"/>
    </row>
    <row r="68" spans="1:31" s="42" customFormat="1" ht="15.7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3"/>
    </row>
    <row r="69" spans="1:31" s="42" customFormat="1" ht="15.7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3"/>
    </row>
    <row r="70" spans="1:31" s="42" customFormat="1" ht="15.75">
      <c r="A70" s="2138" t="s">
        <v>192</v>
      </c>
      <c r="B70" s="2152"/>
      <c r="C70" s="2152"/>
      <c r="D70" s="2152"/>
      <c r="E70" s="2152"/>
      <c r="F70" s="2152"/>
      <c r="G70" s="2152"/>
      <c r="H70" s="2152"/>
      <c r="I70" s="2152"/>
      <c r="J70" s="2152"/>
      <c r="K70" s="2152"/>
      <c r="L70" s="2152"/>
      <c r="M70" s="2152"/>
      <c r="N70" s="2152"/>
      <c r="O70" s="2152"/>
      <c r="P70" s="2152"/>
      <c r="Q70" s="2152"/>
      <c r="R70" s="2152"/>
      <c r="S70" s="2152"/>
      <c r="T70" s="2152"/>
      <c r="U70" s="2152"/>
      <c r="V70" s="2152"/>
      <c r="W70" s="2152"/>
      <c r="X70" s="2152"/>
      <c r="Y70" s="2152"/>
      <c r="Z70" s="2152"/>
      <c r="AA70" s="2152"/>
      <c r="AB70" s="2153"/>
      <c r="AE70" s="253"/>
    </row>
    <row r="71" spans="1:31" s="42" customFormat="1" ht="15.75">
      <c r="A71" s="2154" t="s">
        <v>193</v>
      </c>
      <c r="B71" s="2142"/>
      <c r="C71" s="2142"/>
      <c r="D71" s="2142"/>
      <c r="E71" s="2142"/>
      <c r="F71" s="2142"/>
      <c r="G71" s="2142"/>
      <c r="H71" s="2142"/>
      <c r="I71" s="2142"/>
      <c r="J71" s="2142"/>
      <c r="K71" s="2142"/>
      <c r="L71" s="2142"/>
      <c r="M71" s="2142"/>
      <c r="N71" s="2142"/>
      <c r="O71" s="2142"/>
      <c r="P71" s="2142"/>
      <c r="Q71" s="2142"/>
      <c r="R71" s="2142"/>
      <c r="S71" s="2142"/>
      <c r="T71" s="2142"/>
      <c r="U71" s="2142"/>
      <c r="V71" s="2142"/>
      <c r="W71" s="2142"/>
      <c r="X71" s="2142"/>
      <c r="Y71" s="2142"/>
      <c r="Z71" s="2142"/>
      <c r="AA71" s="2142"/>
      <c r="AB71" s="2143"/>
      <c r="AE71" s="253"/>
    </row>
    <row r="72" spans="1:31" s="42" customFormat="1" ht="15.75">
      <c r="A72" s="2138" t="s">
        <v>221</v>
      </c>
      <c r="B72" s="2142"/>
      <c r="C72" s="2142"/>
      <c r="D72" s="2142"/>
      <c r="E72" s="2142"/>
      <c r="F72" s="2142"/>
      <c r="G72" s="2142"/>
      <c r="H72" s="2142"/>
      <c r="I72" s="2142"/>
      <c r="J72" s="2142"/>
      <c r="K72" s="2142"/>
      <c r="L72" s="2142"/>
      <c r="M72" s="2142"/>
      <c r="N72" s="2142"/>
      <c r="O72" s="2142"/>
      <c r="P72" s="2142"/>
      <c r="Q72" s="2142"/>
      <c r="R72" s="2142"/>
      <c r="S72" s="2142"/>
      <c r="T72" s="2142"/>
      <c r="U72" s="2142"/>
      <c r="V72" s="2142"/>
      <c r="W72" s="2142"/>
      <c r="X72" s="2142"/>
      <c r="Y72" s="2142"/>
      <c r="Z72" s="2142"/>
      <c r="AA72" s="2142"/>
      <c r="AB72" s="2143"/>
      <c r="AE72" s="253"/>
    </row>
    <row r="73" spans="1:47" s="42" customFormat="1" ht="31.5">
      <c r="A73" s="303" t="s">
        <v>194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21"/>
      <c r="P73" s="2136"/>
      <c r="Q73" s="348"/>
      <c r="R73" s="1721"/>
      <c r="S73" s="2136"/>
      <c r="T73" s="348"/>
      <c r="U73" s="1721"/>
      <c r="V73" s="2136"/>
      <c r="W73" s="303"/>
      <c r="X73" s="1724"/>
      <c r="Y73" s="2137"/>
      <c r="Z73" s="349"/>
      <c r="AA73" s="303" t="s">
        <v>277</v>
      </c>
      <c r="AB73" s="350"/>
      <c r="AE73" s="253"/>
      <c r="AF73" s="42">
        <v>5</v>
      </c>
      <c r="AI73" s="38" t="s">
        <v>299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3" t="s">
        <v>195</v>
      </c>
      <c r="B74" s="344" t="s">
        <v>245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287</v>
      </c>
      <c r="K74" s="454">
        <v>0</v>
      </c>
      <c r="L74" s="442">
        <v>2</v>
      </c>
      <c r="M74" s="299">
        <f>H74-I74</f>
        <v>196</v>
      </c>
      <c r="N74" s="348"/>
      <c r="O74" s="1721"/>
      <c r="P74" s="2136"/>
      <c r="Q74" s="348"/>
      <c r="R74" s="1721"/>
      <c r="S74" s="2136"/>
      <c r="T74" s="348"/>
      <c r="U74" s="1721"/>
      <c r="V74" s="2136"/>
      <c r="W74" s="303"/>
      <c r="X74" s="2144" t="s">
        <v>281</v>
      </c>
      <c r="Y74" s="2145"/>
      <c r="Z74" s="351"/>
      <c r="AA74" s="349"/>
      <c r="AB74" s="352"/>
      <c r="AE74" s="253"/>
      <c r="AF74" s="42">
        <v>4</v>
      </c>
      <c r="AI74" s="38" t="s">
        <v>300</v>
      </c>
      <c r="AJ74" s="482">
        <f>SUMIF(AF$73:AF$86,AF4,G$73:G$86)</f>
        <v>0</v>
      </c>
      <c r="AK74" s="39" t="s">
        <v>305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31.5">
      <c r="A75" s="303" t="s">
        <v>201</v>
      </c>
      <c r="B75" s="353" t="s">
        <v>196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721"/>
      <c r="P75" s="2136"/>
      <c r="Q75" s="348"/>
      <c r="R75" s="1721"/>
      <c r="S75" s="2136"/>
      <c r="T75" s="348"/>
      <c r="U75" s="1721"/>
      <c r="V75" s="2136"/>
      <c r="W75" s="303"/>
      <c r="X75" s="1724"/>
      <c r="Y75" s="2137"/>
      <c r="Z75" s="349"/>
      <c r="AA75" s="303"/>
      <c r="AB75" s="350"/>
      <c r="AE75" s="253"/>
      <c r="AI75" s="38" t="s">
        <v>301</v>
      </c>
      <c r="AJ75" s="482">
        <f>SUMIF(AF$73:AF$86,AF5,G$73:G$86)</f>
        <v>0</v>
      </c>
      <c r="AK75" s="39" t="s">
        <v>306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202</v>
      </c>
      <c r="B76" s="264" t="s">
        <v>246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277</v>
      </c>
      <c r="K76" s="51"/>
      <c r="L76" s="52" t="s">
        <v>225</v>
      </c>
      <c r="M76" s="54">
        <f>H76-I76</f>
        <v>123</v>
      </c>
      <c r="N76" s="88"/>
      <c r="O76" s="1721"/>
      <c r="P76" s="2136"/>
      <c r="Q76" s="88"/>
      <c r="R76" s="1721"/>
      <c r="S76" s="2136"/>
      <c r="T76" s="52"/>
      <c r="U76" s="1721"/>
      <c r="V76" s="2136"/>
      <c r="W76" s="52" t="s">
        <v>277</v>
      </c>
      <c r="X76" s="1724"/>
      <c r="Y76" s="2137"/>
      <c r="Z76" s="182"/>
      <c r="AA76" s="182"/>
      <c r="AB76" s="273"/>
      <c r="AE76" s="253"/>
      <c r="AF76" s="42">
        <v>4</v>
      </c>
      <c r="AI76" s="38" t="s">
        <v>302</v>
      </c>
      <c r="AJ76" s="482">
        <f>SUMIF(AF$73:AF$86,AF6,G$73:G$86)</f>
        <v>35.5</v>
      </c>
    </row>
    <row r="77" spans="1:36" s="42" customFormat="1" ht="47.25">
      <c r="A77" s="201" t="s">
        <v>203</v>
      </c>
      <c r="B77" s="265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0">
        <v>18</v>
      </c>
      <c r="J77" s="215" t="s">
        <v>277</v>
      </c>
      <c r="K77" s="203" t="s">
        <v>68</v>
      </c>
      <c r="L77" s="207"/>
      <c r="M77" s="208">
        <f>H77-I77</f>
        <v>132</v>
      </c>
      <c r="N77" s="209"/>
      <c r="O77" s="1721"/>
      <c r="P77" s="2136"/>
      <c r="Q77" s="209"/>
      <c r="R77" s="1721"/>
      <c r="S77" s="2136"/>
      <c r="T77" s="209"/>
      <c r="U77" s="1721"/>
      <c r="V77" s="2136"/>
      <c r="W77" s="210"/>
      <c r="X77" s="1724"/>
      <c r="Y77" s="2137"/>
      <c r="Z77" s="455" t="s">
        <v>83</v>
      </c>
      <c r="AA77" s="216"/>
      <c r="AB77" s="214"/>
      <c r="AE77" s="253"/>
      <c r="AF77" s="42">
        <v>5</v>
      </c>
      <c r="AI77" s="38" t="s">
        <v>303</v>
      </c>
      <c r="AJ77" s="482">
        <f>SUMIF(AF$73:AF$86,AF7,G$73:G$86)+G89+G91+G92</f>
        <v>29</v>
      </c>
    </row>
    <row r="78" spans="1:36" s="42" customFormat="1" ht="53.25" customHeight="1">
      <c r="A78" s="201" t="s">
        <v>204</v>
      </c>
      <c r="B78" s="266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226</v>
      </c>
      <c r="M78" s="208">
        <f>H78-I78</f>
        <v>26</v>
      </c>
      <c r="N78" s="209"/>
      <c r="O78" s="1721"/>
      <c r="P78" s="2136"/>
      <c r="Q78" s="209"/>
      <c r="R78" s="1721"/>
      <c r="S78" s="2136"/>
      <c r="T78" s="209"/>
      <c r="U78" s="1721"/>
      <c r="V78" s="2136"/>
      <c r="W78" s="210"/>
      <c r="X78" s="1724"/>
      <c r="Y78" s="2137"/>
      <c r="Z78" s="211"/>
      <c r="AA78" s="210" t="s">
        <v>132</v>
      </c>
      <c r="AB78" s="212"/>
      <c r="AE78" s="253"/>
      <c r="AF78" s="42">
        <v>5</v>
      </c>
      <c r="AJ78" s="483">
        <f>SUM(AJ73:AJ77)</f>
        <v>64.5</v>
      </c>
    </row>
    <row r="79" spans="1:32" s="42" customFormat="1" ht="31.5">
      <c r="A79" s="201" t="s">
        <v>205</v>
      </c>
      <c r="B79" s="266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0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1721"/>
      <c r="P79" s="2136"/>
      <c r="Q79" s="209"/>
      <c r="R79" s="1721"/>
      <c r="S79" s="2136"/>
      <c r="T79" s="209"/>
      <c r="U79" s="1721"/>
      <c r="V79" s="2136"/>
      <c r="W79" s="210"/>
      <c r="X79" s="1724"/>
      <c r="Y79" s="2137"/>
      <c r="Z79" s="211"/>
      <c r="AA79" s="456" t="s">
        <v>83</v>
      </c>
      <c r="AB79" s="212"/>
      <c r="AE79" s="253"/>
      <c r="AF79" s="42">
        <v>5</v>
      </c>
    </row>
    <row r="80" spans="1:31" s="42" customFormat="1" ht="31.5">
      <c r="A80" s="201" t="s">
        <v>206</v>
      </c>
      <c r="B80" s="259" t="s">
        <v>197</v>
      </c>
      <c r="C80" s="249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721"/>
      <c r="P80" s="2136"/>
      <c r="Q80" s="209"/>
      <c r="R80" s="1721"/>
      <c r="S80" s="2136"/>
      <c r="T80" s="209"/>
      <c r="U80" s="1721"/>
      <c r="V80" s="2136"/>
      <c r="W80" s="210"/>
      <c r="X80" s="1724"/>
      <c r="Y80" s="2137"/>
      <c r="Z80" s="211"/>
      <c r="AA80" s="210"/>
      <c r="AB80" s="212"/>
      <c r="AE80" s="253"/>
    </row>
    <row r="81" spans="1:32" s="42" customFormat="1" ht="15.75">
      <c r="A81" s="201" t="s">
        <v>207</v>
      </c>
      <c r="B81" s="266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277</v>
      </c>
      <c r="K81" s="459"/>
      <c r="L81" s="411" t="s">
        <v>224</v>
      </c>
      <c r="M81" s="460">
        <f>H81-I81</f>
        <v>166</v>
      </c>
      <c r="N81" s="209"/>
      <c r="O81" s="1721"/>
      <c r="P81" s="2136"/>
      <c r="Q81" s="209"/>
      <c r="R81" s="1721"/>
      <c r="S81" s="2136"/>
      <c r="T81" s="209"/>
      <c r="U81" s="1721"/>
      <c r="V81" s="2136"/>
      <c r="W81" s="209" t="s">
        <v>281</v>
      </c>
      <c r="X81" s="1724"/>
      <c r="Y81" s="2137"/>
      <c r="Z81" s="211"/>
      <c r="AA81" s="211"/>
      <c r="AB81" s="214"/>
      <c r="AE81" s="253"/>
      <c r="AF81" s="42">
        <v>4</v>
      </c>
    </row>
    <row r="82" spans="1:32" s="42" customFormat="1" ht="31.5">
      <c r="A82" s="201" t="s">
        <v>208</v>
      </c>
      <c r="B82" s="266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277</v>
      </c>
      <c r="K82" s="401"/>
      <c r="L82" s="399" t="s">
        <v>224</v>
      </c>
      <c r="M82" s="460">
        <f>H82-I82</f>
        <v>166</v>
      </c>
      <c r="N82" s="209"/>
      <c r="O82" s="1721"/>
      <c r="P82" s="2136"/>
      <c r="Q82" s="209"/>
      <c r="R82" s="1721"/>
      <c r="S82" s="2136"/>
      <c r="T82" s="209"/>
      <c r="U82" s="1721"/>
      <c r="V82" s="2136"/>
      <c r="W82" s="210"/>
      <c r="X82" s="1724" t="s">
        <v>281</v>
      </c>
      <c r="Y82" s="2137"/>
      <c r="Z82" s="211"/>
      <c r="AA82" s="211"/>
      <c r="AB82" s="214"/>
      <c r="AE82" s="253"/>
      <c r="AF82" s="42">
        <v>4</v>
      </c>
    </row>
    <row r="83" spans="1:31" s="42" customFormat="1" ht="32.25" customHeight="1">
      <c r="A83" s="201" t="s">
        <v>209</v>
      </c>
      <c r="B83" s="259" t="s">
        <v>198</v>
      </c>
      <c r="C83" s="249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721"/>
      <c r="P83" s="2136"/>
      <c r="Q83" s="209"/>
      <c r="R83" s="1721"/>
      <c r="S83" s="2136"/>
      <c r="T83" s="209"/>
      <c r="U83" s="1721"/>
      <c r="V83" s="2136"/>
      <c r="W83" s="210"/>
      <c r="X83" s="1724"/>
      <c r="Y83" s="2137"/>
      <c r="Z83" s="211"/>
      <c r="AA83" s="210"/>
      <c r="AB83" s="212"/>
      <c r="AE83" s="253"/>
    </row>
    <row r="84" spans="1:32" s="42" customFormat="1" ht="15.75">
      <c r="A84" s="201" t="s">
        <v>210</v>
      </c>
      <c r="B84" s="266" t="s">
        <v>73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133</v>
      </c>
      <c r="K84" s="401"/>
      <c r="L84" s="399" t="s">
        <v>132</v>
      </c>
      <c r="M84" s="208">
        <f>H84-I84</f>
        <v>168</v>
      </c>
      <c r="N84" s="209"/>
      <c r="O84" s="1721"/>
      <c r="P84" s="2136"/>
      <c r="Q84" s="209"/>
      <c r="R84" s="1721"/>
      <c r="S84" s="2136"/>
      <c r="T84" s="209"/>
      <c r="U84" s="1721"/>
      <c r="V84" s="2136"/>
      <c r="W84" s="210"/>
      <c r="X84" s="1724" t="s">
        <v>277</v>
      </c>
      <c r="Y84" s="2137"/>
      <c r="Z84" s="211"/>
      <c r="AA84" s="211"/>
      <c r="AB84" s="214"/>
      <c r="AE84" s="253"/>
      <c r="AF84" s="42">
        <v>4</v>
      </c>
    </row>
    <row r="85" spans="1:32" s="42" customFormat="1" ht="15.75">
      <c r="A85" s="201" t="s">
        <v>211</v>
      </c>
      <c r="B85" s="266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133</v>
      </c>
      <c r="K85" s="203"/>
      <c r="L85" s="213" t="s">
        <v>132</v>
      </c>
      <c r="M85" s="208">
        <f>H85-I85</f>
        <v>168</v>
      </c>
      <c r="N85" s="209"/>
      <c r="O85" s="1721"/>
      <c r="P85" s="2136"/>
      <c r="Q85" s="209"/>
      <c r="R85" s="1721"/>
      <c r="S85" s="2136"/>
      <c r="T85" s="209"/>
      <c r="U85" s="1721"/>
      <c r="V85" s="2136"/>
      <c r="W85" s="210"/>
      <c r="X85" s="1724"/>
      <c r="Y85" s="2137"/>
      <c r="Z85" s="201" t="s">
        <v>277</v>
      </c>
      <c r="AA85" s="210"/>
      <c r="AB85" s="212"/>
      <c r="AE85" s="253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21"/>
      <c r="P86" s="2136"/>
      <c r="Q86" s="209"/>
      <c r="R86" s="1721"/>
      <c r="S86" s="2136"/>
      <c r="T86" s="209"/>
      <c r="U86" s="1721"/>
      <c r="V86" s="2136"/>
      <c r="W86" s="210"/>
      <c r="X86" s="1724"/>
      <c r="Y86" s="2137"/>
      <c r="Z86" s="201"/>
      <c r="AA86" s="210"/>
      <c r="AB86" s="212"/>
      <c r="AE86" s="253"/>
    </row>
    <row r="87" spans="1:31" s="42" customFormat="1" ht="15.75">
      <c r="A87" s="2138" t="s">
        <v>199</v>
      </c>
      <c r="B87" s="2141"/>
      <c r="C87" s="2139"/>
      <c r="D87" s="2139"/>
      <c r="E87" s="2139"/>
      <c r="F87" s="2139"/>
      <c r="G87" s="2139"/>
      <c r="H87" s="2139"/>
      <c r="I87" s="2139"/>
      <c r="J87" s="2139"/>
      <c r="K87" s="2139"/>
      <c r="L87" s="2139"/>
      <c r="M87" s="2139"/>
      <c r="N87" s="2139"/>
      <c r="O87" s="2139"/>
      <c r="P87" s="2139"/>
      <c r="Q87" s="2139"/>
      <c r="R87" s="2139"/>
      <c r="S87" s="2139"/>
      <c r="T87" s="2139"/>
      <c r="U87" s="2139"/>
      <c r="V87" s="2139"/>
      <c r="W87" s="2139"/>
      <c r="X87" s="2139"/>
      <c r="Y87" s="2139"/>
      <c r="Z87" s="2139"/>
      <c r="AA87" s="2139"/>
      <c r="AB87" s="2140"/>
      <c r="AE87" s="253"/>
    </row>
    <row r="88" spans="1:38" s="42" customFormat="1" ht="15.75">
      <c r="A88" s="201"/>
      <c r="B88" s="259"/>
      <c r="C88" s="249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21"/>
      <c r="P88" s="2136"/>
      <c r="Q88" s="209"/>
      <c r="R88" s="1721"/>
      <c r="S88" s="2136"/>
      <c r="T88" s="209"/>
      <c r="U88" s="1721"/>
      <c r="V88" s="2136"/>
      <c r="W88" s="210"/>
      <c r="X88" s="1724"/>
      <c r="Y88" s="2137"/>
      <c r="Z88" s="201"/>
      <c r="AA88" s="210"/>
      <c r="AB88" s="212"/>
      <c r="AE88" s="253"/>
      <c r="AL88" s="42" t="s">
        <v>307</v>
      </c>
    </row>
    <row r="89" spans="1:47" s="42" customFormat="1" ht="15.75">
      <c r="A89" s="201" t="s">
        <v>212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0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21"/>
      <c r="P89" s="2136"/>
      <c r="Q89" s="220"/>
      <c r="R89" s="1721"/>
      <c r="S89" s="2136"/>
      <c r="T89" s="220"/>
      <c r="U89" s="1721"/>
      <c r="V89" s="2136"/>
      <c r="W89" s="201"/>
      <c r="X89" s="1724"/>
      <c r="Y89" s="2137"/>
      <c r="Z89" s="201" t="s">
        <v>133</v>
      </c>
      <c r="AA89" s="41"/>
      <c r="AB89" s="222"/>
      <c r="AE89" s="253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59"/>
      <c r="C90" s="249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21"/>
      <c r="P90" s="2136"/>
      <c r="Q90" s="209"/>
      <c r="R90" s="1721"/>
      <c r="S90" s="2136"/>
      <c r="T90" s="209"/>
      <c r="U90" s="1721"/>
      <c r="V90" s="2136"/>
      <c r="W90" s="210"/>
      <c r="X90" s="1724"/>
      <c r="Y90" s="2137"/>
      <c r="Z90" s="211"/>
      <c r="AA90" s="210"/>
      <c r="AB90" s="212"/>
      <c r="AE90" s="253"/>
      <c r="AK90" s="39" t="s">
        <v>305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201" t="s">
        <v>213</v>
      </c>
      <c r="B91" s="463" t="s">
        <v>139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21"/>
      <c r="P91" s="2136"/>
      <c r="Q91" s="215"/>
      <c r="R91" s="1721"/>
      <c r="S91" s="2136"/>
      <c r="T91" s="220"/>
      <c r="U91" s="1721"/>
      <c r="V91" s="2136"/>
      <c r="W91" s="201"/>
      <c r="X91" s="1724"/>
      <c r="Y91" s="2137"/>
      <c r="Z91" s="201" t="s">
        <v>133</v>
      </c>
      <c r="AA91" s="221"/>
      <c r="AB91" s="222"/>
      <c r="AC91" s="200"/>
      <c r="AE91" s="254"/>
      <c r="AF91" s="42"/>
      <c r="AG91" s="42"/>
      <c r="AH91" s="42"/>
      <c r="AI91" s="42"/>
      <c r="AJ91" s="42"/>
      <c r="AK91" s="39" t="s">
        <v>306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214</v>
      </c>
      <c r="B92" s="267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2">
        <v>12</v>
      </c>
      <c r="K92" s="218"/>
      <c r="L92" s="262">
        <v>0</v>
      </c>
      <c r="M92" s="263">
        <f>H92-I92</f>
        <v>138</v>
      </c>
      <c r="N92" s="220"/>
      <c r="O92" s="1721"/>
      <c r="P92" s="2136"/>
      <c r="Q92" s="220"/>
      <c r="R92" s="1721"/>
      <c r="S92" s="2136"/>
      <c r="T92" s="220"/>
      <c r="U92" s="1721"/>
      <c r="V92" s="2136"/>
      <c r="W92" s="201"/>
      <c r="X92" s="1724"/>
      <c r="Y92" s="2137"/>
      <c r="AA92" s="201" t="s">
        <v>277</v>
      </c>
      <c r="AB92" s="222"/>
      <c r="AC92" s="200"/>
      <c r="AE92" s="254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2138" t="s">
        <v>222</v>
      </c>
      <c r="B93" s="2139"/>
      <c r="C93" s="2139"/>
      <c r="D93" s="2139"/>
      <c r="E93" s="2139"/>
      <c r="F93" s="2139"/>
      <c r="G93" s="2139"/>
      <c r="H93" s="2139"/>
      <c r="I93" s="2139"/>
      <c r="J93" s="2139"/>
      <c r="K93" s="2139"/>
      <c r="L93" s="2139"/>
      <c r="M93" s="2139"/>
      <c r="N93" s="2139"/>
      <c r="O93" s="2139"/>
      <c r="P93" s="2139"/>
      <c r="Q93" s="2139"/>
      <c r="R93" s="2139"/>
      <c r="S93" s="2139"/>
      <c r="T93" s="2139"/>
      <c r="U93" s="2139"/>
      <c r="V93" s="2139"/>
      <c r="W93" s="2139"/>
      <c r="X93" s="2139"/>
      <c r="Y93" s="2139"/>
      <c r="Z93" s="2139"/>
      <c r="AA93" s="2139"/>
      <c r="AB93" s="2140"/>
      <c r="AC93" s="200"/>
      <c r="AE93" s="254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214</v>
      </c>
      <c r="B94" s="268" t="s">
        <v>200</v>
      </c>
      <c r="C94" s="260"/>
      <c r="D94" s="260">
        <v>9</v>
      </c>
      <c r="E94" s="260"/>
      <c r="F94" s="261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21"/>
      <c r="P94" s="2136"/>
      <c r="Q94" s="300"/>
      <c r="R94" s="1721"/>
      <c r="S94" s="2136"/>
      <c r="T94" s="300"/>
      <c r="U94" s="1721"/>
      <c r="V94" s="2136"/>
      <c r="W94" s="301"/>
      <c r="X94" s="1724"/>
      <c r="Y94" s="2137"/>
      <c r="Z94" s="303" t="s">
        <v>133</v>
      </c>
      <c r="AA94" s="302"/>
      <c r="AB94" s="304"/>
      <c r="AC94" s="200"/>
      <c r="AE94" s="254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799"/>
      <c r="P95" s="2128"/>
      <c r="Q95" s="309"/>
      <c r="R95" s="1799"/>
      <c r="S95" s="2128"/>
      <c r="T95" s="309"/>
      <c r="U95" s="1799"/>
      <c r="V95" s="2128"/>
      <c r="W95" s="310"/>
      <c r="X95" s="2129"/>
      <c r="Y95" s="2130"/>
      <c r="Z95" s="311"/>
      <c r="AA95" s="310"/>
      <c r="AB95" s="312"/>
      <c r="AC95" s="269"/>
      <c r="AD95" s="270"/>
      <c r="AE95" s="271"/>
      <c r="AF95" s="272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2131" t="s">
        <v>166</v>
      </c>
      <c r="B96" s="2131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2132"/>
      <c r="P96" s="2133"/>
      <c r="Q96" s="316"/>
      <c r="R96" s="2132"/>
      <c r="S96" s="2133"/>
      <c r="T96" s="316"/>
      <c r="U96" s="2132"/>
      <c r="V96" s="2133"/>
      <c r="W96" s="473" t="s">
        <v>290</v>
      </c>
      <c r="X96" s="2274" t="s">
        <v>291</v>
      </c>
      <c r="Y96" s="2275"/>
      <c r="Z96" s="473" t="s">
        <v>293</v>
      </c>
      <c r="AA96" s="473" t="s">
        <v>293</v>
      </c>
      <c r="AB96" s="318"/>
      <c r="AC96" s="270"/>
      <c r="AD96" s="270"/>
      <c r="AE96" s="271"/>
      <c r="AF96" s="272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5"/>
      <c r="AG97" s="55">
        <v>40</v>
      </c>
      <c r="AH97" s="55">
        <v>6</v>
      </c>
    </row>
    <row r="98" spans="1:34" s="55" customFormat="1" ht="17.25" customHeight="1" thickBot="1">
      <c r="A98" s="2116" t="s">
        <v>86</v>
      </c>
      <c r="B98" s="2117"/>
      <c r="C98" s="2118"/>
      <c r="D98" s="2118"/>
      <c r="E98" s="2118"/>
      <c r="F98" s="2119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2120"/>
      <c r="P98" s="2121"/>
      <c r="Q98" s="144"/>
      <c r="R98" s="2120"/>
      <c r="S98" s="2121"/>
      <c r="T98" s="144"/>
      <c r="U98" s="2120"/>
      <c r="V98" s="2121"/>
      <c r="W98" s="145"/>
      <c r="X98" s="2122"/>
      <c r="Y98" s="2123"/>
      <c r="Z98" s="145"/>
      <c r="AA98" s="145"/>
      <c r="AB98" s="146"/>
      <c r="AC98" s="64"/>
      <c r="AE98" s="255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5"/>
      <c r="AI99" s="38" t="s">
        <v>299</v>
      </c>
      <c r="AJ99" s="480">
        <f>AJ12+AJ27+AJ52+AJ73</f>
        <v>40</v>
      </c>
    </row>
    <row r="100" spans="1:36" s="55" customFormat="1" ht="17.25" customHeight="1" thickBot="1">
      <c r="A100" s="355" t="s">
        <v>215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5"/>
      <c r="AG100" s="55">
        <f>64*30</f>
        <v>1920</v>
      </c>
      <c r="AI100" s="38" t="s">
        <v>300</v>
      </c>
      <c r="AJ100" s="480">
        <f>AJ13+AJ28+AJ53+AJ74</f>
        <v>43.5</v>
      </c>
    </row>
    <row r="101" spans="1:36" s="55" customFormat="1" ht="17.25" customHeight="1" thickBot="1">
      <c r="A101" s="179" t="s">
        <v>154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124"/>
      <c r="V101" s="2125"/>
      <c r="W101" s="75"/>
      <c r="X101" s="2126"/>
      <c r="Y101" s="2127"/>
      <c r="Z101" s="76"/>
      <c r="AA101" s="76"/>
      <c r="AB101" s="76"/>
      <c r="AC101" s="64"/>
      <c r="AE101" s="255"/>
      <c r="AI101" s="38" t="s">
        <v>301</v>
      </c>
      <c r="AJ101" s="480">
        <f>AJ14+AJ29+AJ54+AJ75</f>
        <v>49</v>
      </c>
    </row>
    <row r="102" spans="1:36" s="55" customFormat="1" ht="17.25" customHeight="1" thickBot="1">
      <c r="A102" s="2109" t="s">
        <v>38</v>
      </c>
      <c r="B102" s="2110"/>
      <c r="C102" s="1808"/>
      <c r="D102" s="1808"/>
      <c r="E102" s="1808"/>
      <c r="F102" s="210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111"/>
      <c r="P102" s="2112"/>
      <c r="Q102" s="158"/>
      <c r="R102" s="2111"/>
      <c r="S102" s="2112"/>
      <c r="T102" s="158"/>
      <c r="U102" s="2111"/>
      <c r="V102" s="2112"/>
      <c r="W102" s="158"/>
      <c r="X102" s="2111"/>
      <c r="Y102" s="2112"/>
      <c r="Z102" s="158"/>
      <c r="AA102" s="158"/>
      <c r="AB102" s="158"/>
      <c r="AC102" s="64"/>
      <c r="AE102" s="255"/>
      <c r="AI102" s="38" t="s">
        <v>302</v>
      </c>
      <c r="AJ102" s="480">
        <f>AJ15+AJ30+AJ55+AJ76</f>
        <v>54</v>
      </c>
    </row>
    <row r="103" spans="1:36" s="55" customFormat="1" ht="17.25" customHeight="1" thickBot="1">
      <c r="A103" s="2109" t="s">
        <v>167</v>
      </c>
      <c r="B103" s="2113"/>
      <c r="C103" s="2113"/>
      <c r="D103" s="2113"/>
      <c r="E103" s="2113"/>
      <c r="F103" s="2113"/>
      <c r="G103" s="2113"/>
      <c r="H103" s="2114"/>
      <c r="I103" s="2113"/>
      <c r="J103" s="2113"/>
      <c r="K103" s="2113"/>
      <c r="L103" s="2113"/>
      <c r="M103" s="2113"/>
      <c r="N103" s="2113"/>
      <c r="O103" s="2113"/>
      <c r="P103" s="2113"/>
      <c r="Q103" s="2113"/>
      <c r="R103" s="2113"/>
      <c r="S103" s="2113"/>
      <c r="T103" s="2113"/>
      <c r="U103" s="2113"/>
      <c r="V103" s="2113"/>
      <c r="W103" s="2113"/>
      <c r="X103" s="2113"/>
      <c r="Y103" s="2113"/>
      <c r="Z103" s="2113"/>
      <c r="AA103" s="2113"/>
      <c r="AB103" s="2115"/>
      <c r="AC103" s="64"/>
      <c r="AE103" s="255"/>
      <c r="AI103" s="38" t="s">
        <v>303</v>
      </c>
      <c r="AJ103" s="480">
        <f>AJ16+AJ31+AJ56+AJ77</f>
        <v>34</v>
      </c>
    </row>
    <row r="104" spans="1:36" s="55" customFormat="1" ht="17.25" customHeight="1" thickBot="1">
      <c r="A104" s="180" t="s">
        <v>155</v>
      </c>
      <c r="B104" s="82" t="s">
        <v>82</v>
      </c>
      <c r="C104" s="81" t="s">
        <v>250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2104"/>
      <c r="P104" s="2105"/>
      <c r="Q104" s="86"/>
      <c r="R104" s="1780"/>
      <c r="S104" s="2106"/>
      <c r="T104" s="86"/>
      <c r="U104" s="1780"/>
      <c r="V104" s="2106"/>
      <c r="W104" s="86"/>
      <c r="X104" s="1780"/>
      <c r="Y104" s="2106"/>
      <c r="Z104" s="87"/>
      <c r="AA104" s="87"/>
      <c r="AB104" s="87"/>
      <c r="AC104" s="64"/>
      <c r="AE104" s="255"/>
      <c r="AI104" s="55" t="s">
        <v>304</v>
      </c>
      <c r="AJ104" s="480">
        <f>G102+G105</f>
        <v>19.5</v>
      </c>
    </row>
    <row r="105" spans="1:36" s="55" customFormat="1" ht="17.25" customHeight="1" thickBot="1">
      <c r="A105" s="2107" t="s">
        <v>38</v>
      </c>
      <c r="B105" s="1808"/>
      <c r="C105" s="1808"/>
      <c r="D105" s="1808"/>
      <c r="E105" s="1808"/>
      <c r="F105" s="2108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2104"/>
      <c r="P105" s="2105"/>
      <c r="Q105" s="156"/>
      <c r="R105" s="1780"/>
      <c r="S105" s="2106"/>
      <c r="T105" s="156"/>
      <c r="U105" s="1780"/>
      <c r="V105" s="2106"/>
      <c r="W105" s="156"/>
      <c r="X105" s="1780"/>
      <c r="Y105" s="2106"/>
      <c r="Z105" s="149"/>
      <c r="AA105" s="149"/>
      <c r="AB105" s="149"/>
      <c r="AC105" s="64"/>
      <c r="AE105" s="255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5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5"/>
    </row>
    <row r="108" spans="1:31" s="55" customFormat="1" ht="17.25" customHeight="1" thickBot="1">
      <c r="A108" s="2097" t="s">
        <v>216</v>
      </c>
      <c r="B108" s="2098"/>
      <c r="C108" s="2098"/>
      <c r="D108" s="2098"/>
      <c r="E108" s="2098"/>
      <c r="F108" s="2099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2013"/>
      <c r="P108" s="2100"/>
      <c r="Q108" s="287"/>
      <c r="R108" s="2013"/>
      <c r="S108" s="2100"/>
      <c r="T108" s="287"/>
      <c r="U108" s="2013"/>
      <c r="V108" s="2100"/>
      <c r="W108" s="288"/>
      <c r="X108" s="2016"/>
      <c r="Y108" s="2101"/>
      <c r="Z108" s="288"/>
      <c r="AA108" s="288"/>
      <c r="AB108" s="289"/>
      <c r="AE108" s="255"/>
    </row>
    <row r="109" spans="1:31" s="38" customFormat="1" ht="15.75">
      <c r="A109" s="1849" t="s">
        <v>32</v>
      </c>
      <c r="B109" s="1849"/>
      <c r="C109" s="1849"/>
      <c r="D109" s="1849"/>
      <c r="E109" s="1849"/>
      <c r="F109" s="1849"/>
      <c r="G109" s="1849"/>
      <c r="H109" s="1849"/>
      <c r="I109" s="1849"/>
      <c r="J109" s="1849"/>
      <c r="K109" s="1849"/>
      <c r="L109" s="1849"/>
      <c r="M109" s="1849"/>
      <c r="N109" s="476" t="s">
        <v>289</v>
      </c>
      <c r="O109" s="2270" t="s">
        <v>288</v>
      </c>
      <c r="P109" s="2271"/>
      <c r="Q109" s="477" t="s">
        <v>293</v>
      </c>
      <c r="R109" s="2270" t="s">
        <v>296</v>
      </c>
      <c r="S109" s="2271"/>
      <c r="T109" s="477" t="s">
        <v>297</v>
      </c>
      <c r="U109" s="2272" t="s">
        <v>286</v>
      </c>
      <c r="V109" s="2273"/>
      <c r="W109" s="478" t="s">
        <v>292</v>
      </c>
      <c r="X109" s="2272" t="s">
        <v>296</v>
      </c>
      <c r="Y109" s="2273"/>
      <c r="Z109" s="478" t="s">
        <v>298</v>
      </c>
      <c r="AA109" s="478" t="s">
        <v>293</v>
      </c>
      <c r="AB109" s="293"/>
      <c r="AE109" s="252"/>
    </row>
    <row r="110" spans="1:31" s="42" customFormat="1" ht="15.75">
      <c r="A110" s="1828" t="s">
        <v>33</v>
      </c>
      <c r="B110" s="1828"/>
      <c r="C110" s="1828"/>
      <c r="D110" s="1828"/>
      <c r="E110" s="1828"/>
      <c r="F110" s="1828"/>
      <c r="G110" s="1828"/>
      <c r="H110" s="1828"/>
      <c r="I110" s="1828"/>
      <c r="J110" s="1828"/>
      <c r="K110" s="1828"/>
      <c r="L110" s="1828"/>
      <c r="M110" s="1828"/>
      <c r="N110" s="294">
        <v>2</v>
      </c>
      <c r="O110" s="1841">
        <v>5</v>
      </c>
      <c r="P110" s="2091"/>
      <c r="Q110" s="295">
        <v>2</v>
      </c>
      <c r="R110" s="1841">
        <v>3</v>
      </c>
      <c r="S110" s="2091"/>
      <c r="T110" s="295">
        <v>3</v>
      </c>
      <c r="U110" s="1832">
        <v>4</v>
      </c>
      <c r="V110" s="2092"/>
      <c r="W110" s="296">
        <v>2</v>
      </c>
      <c r="X110" s="1832">
        <v>3</v>
      </c>
      <c r="Y110" s="2092"/>
      <c r="Z110" s="296">
        <v>3</v>
      </c>
      <c r="AA110" s="296">
        <v>2</v>
      </c>
      <c r="AB110" s="296"/>
      <c r="AE110" s="253"/>
    </row>
    <row r="111" spans="1:31" s="42" customFormat="1" ht="15.75">
      <c r="A111" s="2019" t="s">
        <v>34</v>
      </c>
      <c r="B111" s="2019"/>
      <c r="C111" s="2019"/>
      <c r="D111" s="2019"/>
      <c r="E111" s="2019"/>
      <c r="F111" s="2019"/>
      <c r="G111" s="2019"/>
      <c r="H111" s="2019"/>
      <c r="I111" s="2019"/>
      <c r="J111" s="2019"/>
      <c r="K111" s="2019"/>
      <c r="L111" s="2019"/>
      <c r="M111" s="2019"/>
      <c r="N111" s="229">
        <v>3</v>
      </c>
      <c r="O111" s="2023">
        <v>1</v>
      </c>
      <c r="P111" s="2089"/>
      <c r="Q111" s="230">
        <v>2</v>
      </c>
      <c r="R111" s="2093">
        <v>1</v>
      </c>
      <c r="S111" s="2094"/>
      <c r="T111" s="230">
        <v>3</v>
      </c>
      <c r="U111" s="2095">
        <v>2</v>
      </c>
      <c r="V111" s="2096"/>
      <c r="W111" s="231">
        <v>1</v>
      </c>
      <c r="X111" s="2095">
        <v>0</v>
      </c>
      <c r="Y111" s="2096"/>
      <c r="Z111" s="197">
        <v>3</v>
      </c>
      <c r="AA111" s="197">
        <v>2</v>
      </c>
      <c r="AB111" s="197"/>
      <c r="AE111" s="253"/>
    </row>
    <row r="112" spans="1:31" s="42" customFormat="1" ht="15.75">
      <c r="A112" s="2019" t="s">
        <v>35</v>
      </c>
      <c r="B112" s="2019"/>
      <c r="C112" s="2019"/>
      <c r="D112" s="2019"/>
      <c r="E112" s="2019"/>
      <c r="F112" s="2019"/>
      <c r="G112" s="2019"/>
      <c r="H112" s="2019"/>
      <c r="I112" s="2019"/>
      <c r="J112" s="2019"/>
      <c r="K112" s="2019"/>
      <c r="L112" s="2019"/>
      <c r="M112" s="2019"/>
      <c r="N112" s="229"/>
      <c r="O112" s="2023"/>
      <c r="P112" s="2089"/>
      <c r="Q112" s="197"/>
      <c r="R112" s="1906"/>
      <c r="S112" s="2090"/>
      <c r="T112" s="197"/>
      <c r="U112" s="1906">
        <v>1</v>
      </c>
      <c r="V112" s="2090"/>
      <c r="W112" s="197">
        <v>1</v>
      </c>
      <c r="X112" s="1906"/>
      <c r="Y112" s="2090"/>
      <c r="Z112" s="197"/>
      <c r="AA112" s="197">
        <v>1</v>
      </c>
      <c r="AB112" s="197"/>
      <c r="AE112" s="253"/>
    </row>
    <row r="113" spans="1:31" s="42" customFormat="1" ht="15.75">
      <c r="A113" s="2026" t="s">
        <v>59</v>
      </c>
      <c r="B113" s="2026"/>
      <c r="C113" s="2026"/>
      <c r="D113" s="2026"/>
      <c r="E113" s="2026"/>
      <c r="F113" s="2026"/>
      <c r="G113" s="2026"/>
      <c r="H113" s="2026"/>
      <c r="I113" s="2026"/>
      <c r="J113" s="2026"/>
      <c r="K113" s="2026"/>
      <c r="L113" s="2026"/>
      <c r="M113" s="2026"/>
      <c r="N113" s="232"/>
      <c r="O113" s="2023"/>
      <c r="P113" s="2089"/>
      <c r="Q113" s="197"/>
      <c r="R113" s="1906"/>
      <c r="S113" s="2090"/>
      <c r="T113" s="197"/>
      <c r="U113" s="1906"/>
      <c r="V113" s="2090"/>
      <c r="W113" s="197"/>
      <c r="X113" s="1906"/>
      <c r="Y113" s="2090"/>
      <c r="Z113" s="39"/>
      <c r="AA113" s="39"/>
      <c r="AB113" s="39"/>
      <c r="AE113" s="253"/>
    </row>
    <row r="114" spans="1:31" s="42" customFormat="1" ht="15.75">
      <c r="A114" s="2026" t="s">
        <v>63</v>
      </c>
      <c r="B114" s="2026"/>
      <c r="C114" s="2026"/>
      <c r="D114" s="2026"/>
      <c r="E114" s="2026"/>
      <c r="F114" s="2026"/>
      <c r="G114" s="2026"/>
      <c r="H114" s="2026"/>
      <c r="I114" s="2026"/>
      <c r="J114" s="2026"/>
      <c r="K114" s="2026"/>
      <c r="L114" s="2026"/>
      <c r="M114" s="2026"/>
      <c r="N114" s="1939" t="s">
        <v>137</v>
      </c>
      <c r="O114" s="1939"/>
      <c r="P114" s="1939"/>
      <c r="Q114" s="1939" t="s">
        <v>294</v>
      </c>
      <c r="R114" s="1939"/>
      <c r="S114" s="1939"/>
      <c r="T114" s="1939" t="s">
        <v>295</v>
      </c>
      <c r="U114" s="1939"/>
      <c r="V114" s="1939"/>
      <c r="W114" s="1939" t="s">
        <v>93</v>
      </c>
      <c r="X114" s="1939"/>
      <c r="Y114" s="1939"/>
      <c r="Z114" s="1939" t="s">
        <v>93</v>
      </c>
      <c r="AA114" s="1939"/>
      <c r="AB114" s="1939"/>
      <c r="AE114" s="253"/>
    </row>
    <row r="115" spans="1:31" s="42" customFormat="1" ht="15.7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2267">
        <f>AJ99</f>
        <v>40</v>
      </c>
      <c r="O115" s="2268"/>
      <c r="P115" s="2268"/>
      <c r="Q115" s="2267">
        <f>AJ100</f>
        <v>43.5</v>
      </c>
      <c r="R115" s="2268"/>
      <c r="S115" s="2268"/>
      <c r="T115" s="2267">
        <f>AJ101</f>
        <v>49</v>
      </c>
      <c r="U115" s="2268"/>
      <c r="V115" s="2268"/>
      <c r="W115" s="2269">
        <f>AJ102</f>
        <v>54</v>
      </c>
      <c r="X115" s="2269"/>
      <c r="Y115" s="2269"/>
      <c r="Z115" s="2269">
        <f>AJ103+AJ104</f>
        <v>53.5</v>
      </c>
      <c r="AA115" s="2269"/>
      <c r="AB115" s="2269"/>
      <c r="AC115" s="38"/>
      <c r="AD115" s="13"/>
      <c r="AE115" s="13"/>
    </row>
    <row r="116" spans="1:31" s="42" customFormat="1" ht="15.7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2267">
        <f>N115+Q115+T115+W115+Z115</f>
        <v>240</v>
      </c>
      <c r="O116" s="2268"/>
      <c r="P116" s="2268"/>
      <c r="Q116" s="2268"/>
      <c r="R116" s="2268"/>
      <c r="S116" s="2268"/>
      <c r="T116" s="2268"/>
      <c r="U116" s="2268"/>
      <c r="V116" s="2268"/>
      <c r="W116" s="2268"/>
      <c r="X116" s="2268"/>
      <c r="Y116" s="2268"/>
      <c r="Z116" s="2268"/>
      <c r="AA116" s="2268"/>
      <c r="AB116" s="2268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169</v>
      </c>
      <c r="C118" s="167"/>
      <c r="D118" s="256"/>
      <c r="E118" s="256"/>
      <c r="F118" s="256"/>
      <c r="G118" s="256"/>
      <c r="H118" s="256"/>
      <c r="I118" s="167"/>
      <c r="J118" s="2085" t="s">
        <v>156</v>
      </c>
      <c r="K118" s="2086"/>
      <c r="L118" s="2086"/>
      <c r="M118" s="2086"/>
      <c r="N118" s="208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57"/>
      <c r="E119" s="257"/>
      <c r="F119" s="257"/>
      <c r="G119" s="257"/>
      <c r="H119" s="257"/>
      <c r="I119" s="167"/>
      <c r="J119" s="2087" t="s">
        <v>248</v>
      </c>
      <c r="K119" s="2088"/>
      <c r="L119" s="2088"/>
      <c r="M119" s="2088"/>
      <c r="N119" s="2088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58"/>
      <c r="E120" s="258"/>
      <c r="F120" s="258"/>
      <c r="G120" s="258"/>
      <c r="H120" s="258"/>
      <c r="I120" s="160"/>
      <c r="J120" s="2087"/>
      <c r="K120" s="2088"/>
      <c r="L120" s="2088"/>
      <c r="M120" s="2088"/>
      <c r="N120" s="2088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U101:V101"/>
    <mergeCell ref="X101:Y101"/>
    <mergeCell ref="A102:F102"/>
    <mergeCell ref="O102:P102"/>
    <mergeCell ref="R102:S102"/>
    <mergeCell ref="U102:V102"/>
    <mergeCell ref="X102:Y102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J118:N118"/>
    <mergeCell ref="J119:N119"/>
    <mergeCell ref="J120:N120"/>
    <mergeCell ref="N115:P115"/>
    <mergeCell ref="Q115:S115"/>
    <mergeCell ref="T115:V11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1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2021-04-20T07:54:01Z</cp:lastPrinted>
  <dcterms:created xsi:type="dcterms:W3CDTF">2003-06-23T04:55:14Z</dcterms:created>
  <dcterms:modified xsi:type="dcterms:W3CDTF">2023-02-20T11:58:28Z</dcterms:modified>
  <cp:category/>
  <cp:version/>
  <cp:contentType/>
  <cp:contentStatus/>
</cp:coreProperties>
</file>