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865" activeTab="0"/>
  </bookViews>
  <sheets>
    <sheet name="титулка" sheetId="1" r:id="rId1"/>
    <sheet name="план" sheetId="2" r:id="rId2"/>
    <sheet name="план (2)" sheetId="3" state="hidden" r:id="rId3"/>
    <sheet name="Лист4" sheetId="4" state="hidden" r:id="rId4"/>
  </sheets>
  <definedNames>
    <definedName name="_xlnm.Print_Titles" localSheetId="1">'план'!$8:$8</definedName>
    <definedName name="_xlnm.Print_Titles" localSheetId="2">'план (2)'!$8:$8</definedName>
    <definedName name="_xlnm.Print_Area" localSheetId="1">'план'!$A$1:$S$182</definedName>
    <definedName name="_xlnm.Print_Area" localSheetId="2">'план (2)'!$A$1:$S$184</definedName>
    <definedName name="_xlnm.Print_Area" localSheetId="0">'титулка'!$A$1:$BA$37</definedName>
  </definedNames>
  <calcPr fullCalcOnLoad="1"/>
</workbook>
</file>

<file path=xl/sharedStrings.xml><?xml version="1.0" encoding="utf-8"?>
<sst xmlns="http://schemas.openxmlformats.org/spreadsheetml/2006/main" count="872" uniqueCount="320">
  <si>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</si>
  <si>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</si>
  <si>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</si>
  <si>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</si>
  <si>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</si>
  <si>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</si>
  <si>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</si>
  <si>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</si>
  <si>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</si>
  <si>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</si>
  <si>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</si>
  <si>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</si>
  <si>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</si>
  <si>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</si>
  <si>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</si>
  <si>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</si>
  <si>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</si>
  <si>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</si>
  <si>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</si>
  <si>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</si>
  <si>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</si>
  <si>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</si>
  <si>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</si>
  <si>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</si>
  <si>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</si>
  <si>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</si>
  <si>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</si>
  <si>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</si>
  <si>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</si>
  <si>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на базі ВНЗ 1 рівня</t>
  </si>
  <si>
    <t>Автоматизація технологічних процесів та виробництв</t>
  </si>
  <si>
    <t>1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</si>
  <si>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</si>
  <si>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</si>
  <si>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</si>
  <si>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</si>
  <si>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</si>
  <si>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Підсумок</t>
  </si>
  <si>
    <t>Міністерство освіти і науки України</t>
  </si>
  <si>
    <t>Фізичне виховання</t>
  </si>
  <si>
    <t>Тижні</t>
  </si>
  <si>
    <t>Назва
 практики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</si>
  <si>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</si>
  <si>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</si>
  <si>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</si>
  <si>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</si>
  <si>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</si>
  <si>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</si>
  <si>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</si>
  <si>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</si>
  <si>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</si>
  <si>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</si>
  <si>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</si>
  <si>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</si>
  <si>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</si>
  <si>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</si>
  <si>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</si>
  <si>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</si>
  <si>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</si>
  <si>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</si>
  <si>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</si>
  <si>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</si>
  <si>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</si>
  <si>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</si>
  <si>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</si>
  <si>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</si>
  <si>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</si>
  <si>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</si>
  <si>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</si>
  <si>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</si>
  <si>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</si>
  <si>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</si>
  <si>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</si>
  <si>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</si>
  <si>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</si>
  <si>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</si>
  <si>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</si>
  <si>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</si>
  <si>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</si>
  <si>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</si>
  <si>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</si>
  <si>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</si>
  <si>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 xml:space="preserve">. </t>
  </si>
  <si>
    <t>1.1.7</t>
  </si>
  <si>
    <t>1.1.8</t>
  </si>
  <si>
    <t>1.1.9</t>
  </si>
  <si>
    <t>2.1.2</t>
  </si>
  <si>
    <t>Канікули</t>
  </si>
  <si>
    <t>Екзаменац. сесія та проміж. контроль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</si>
  <si>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</si>
  <si>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</si>
  <si>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</si>
  <si>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</si>
  <si>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</si>
  <si>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</si>
  <si>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</si>
  <si>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 xml:space="preserve">на базі академії </t>
  </si>
  <si>
    <t>Разом на базі академії:</t>
  </si>
  <si>
    <t>1.2.5</t>
  </si>
  <si>
    <t>1.2.6</t>
  </si>
  <si>
    <t>1.2.7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</si>
  <si>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</si>
  <si>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</si>
  <si>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</si>
  <si>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</si>
  <si>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</si>
  <si>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</si>
  <si>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</si>
  <si>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</si>
  <si>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</si>
  <si>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</si>
  <si>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</si>
  <si>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</si>
  <si>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</si>
  <si>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</si>
  <si>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</si>
  <si>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</si>
  <si>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</si>
  <si>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</si>
  <si>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</si>
  <si>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</si>
  <si>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</si>
  <si>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</si>
  <si>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1.3.4</t>
  </si>
  <si>
    <t>1.4.1</t>
  </si>
  <si>
    <t>Всього за рівень "Бакалавр" на базі академії:</t>
  </si>
  <si>
    <t>Кількість годин на тиждень</t>
  </si>
  <si>
    <t>ісп.</t>
  </si>
  <si>
    <t>1.1.11</t>
  </si>
  <si>
    <t>1.1.12</t>
  </si>
  <si>
    <t xml:space="preserve"> </t>
  </si>
  <si>
    <t>2.2.8</t>
  </si>
  <si>
    <t>2.2.12</t>
  </si>
  <si>
    <t>ПК</t>
  </si>
  <si>
    <t>Вступ до освітнього процесу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</si>
  <si>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</si>
  <si>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</si>
  <si>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</si>
  <si>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</si>
  <si>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</si>
  <si>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</si>
  <si>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3 семестру</t>
  </si>
  <si>
    <t>Дисципліна 4 семестру</t>
  </si>
  <si>
    <t>1.1.15</t>
  </si>
  <si>
    <t>Разом п.2.1</t>
  </si>
  <si>
    <t>2.1.1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</si>
  <si>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</si>
  <si>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</si>
  <si>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</si>
  <si>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</si>
  <si>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</si>
  <si>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</si>
  <si>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</si>
  <si>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</si>
  <si>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</si>
  <si>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</si>
  <si>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</si>
  <si>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</si>
  <si>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 xml:space="preserve">Екологія </t>
  </si>
  <si>
    <t>Історія науки і техніки</t>
  </si>
  <si>
    <t>2.1.6</t>
  </si>
  <si>
    <t>2.1.7</t>
  </si>
  <si>
    <t>2.1.8</t>
  </si>
  <si>
    <t>Алгоритмізація та програмування</t>
  </si>
  <si>
    <t>С.В. Подлєсний</t>
  </si>
  <si>
    <t>О.Ф. Тарасов</t>
  </si>
  <si>
    <t xml:space="preserve">Основи інженерних розрахунків  </t>
  </si>
  <si>
    <t xml:space="preserve">Технічна механіка 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</si>
  <si>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</si>
  <si>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</si>
  <si>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</si>
  <si>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</si>
  <si>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</si>
  <si>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 спрямуванням) на базі фахової передвищої освіти</t>
  </si>
  <si>
    <t xml:space="preserve">Об'єктно-орієнтоване програмування  на базі академії </t>
  </si>
  <si>
    <t>Разом на базі фахової передвищої освіти:</t>
  </si>
  <si>
    <t>Дисципліни вільного вибору на базі фахової передвищої освіти</t>
  </si>
  <si>
    <t>Теорія алгоритмів та графів</t>
  </si>
  <si>
    <t>Теорія алгоритмів та графів  (кур.)</t>
  </si>
  <si>
    <t>Операційні системи та системне програмування</t>
  </si>
  <si>
    <t xml:space="preserve"> Геометричне моделювання та комп'ютерна графіка</t>
  </si>
  <si>
    <t xml:space="preserve">Організація баз даних та знань </t>
  </si>
  <si>
    <t>Організація баз даних та знань (кур)</t>
  </si>
  <si>
    <t xml:space="preserve">Системи штучного інтелекту та інтелектуальний аналіз даних </t>
  </si>
  <si>
    <t xml:space="preserve"> Методи дослідження операцій </t>
  </si>
  <si>
    <t xml:space="preserve">Технологія створення програмних продуктів </t>
  </si>
  <si>
    <t>Технологія створення програмних продуктів (кур.)</t>
  </si>
  <si>
    <t>Крос-платформне програмування та захист інформації</t>
  </si>
  <si>
    <t xml:space="preserve">Автоматизоване проектування та розрахунки конструкцій </t>
  </si>
  <si>
    <t xml:space="preserve">Технології розподілених систем та паралельних обчислень </t>
  </si>
  <si>
    <t xml:space="preserve">Моделювання систем </t>
  </si>
  <si>
    <t>Декан факультету ФАМІТ</t>
  </si>
  <si>
    <t>Проектування і управління  проектами інформаційних систем</t>
  </si>
  <si>
    <t>Принципи побудови інтерфейсу для мобільних систем</t>
  </si>
  <si>
    <t>Об'єктно-орієнтовані додатки для мобільних систем</t>
  </si>
  <si>
    <t>Цифрова обробка біомедічних сигналів</t>
  </si>
  <si>
    <t xml:space="preserve">Ймовірнісні процеси і мат. статистика в автоматизованих системах  </t>
  </si>
  <si>
    <t>Автоматизовані системи наукових досліджень</t>
  </si>
  <si>
    <t xml:space="preserve">Методи математичної обробки медико-біологічних даних </t>
  </si>
  <si>
    <t xml:space="preserve"> WEB - дизайн і програмування </t>
  </si>
  <si>
    <t xml:space="preserve"> Розробка  web-орієнтованих прикладних систем </t>
  </si>
  <si>
    <t xml:space="preserve"> Web-орієнтовані  системи медичного призначення</t>
  </si>
  <si>
    <t>Апаратне забезпечення Інтернету речей</t>
  </si>
  <si>
    <t>Технології Інтернет речей</t>
  </si>
  <si>
    <t xml:space="preserve">Технології отримання та передавання медичних даних </t>
  </si>
  <si>
    <t>Разом  на базі фахової передвищої освіти:</t>
  </si>
  <si>
    <t>Всього обов'язкові дисципліни на базі фахової передвищої освіти</t>
  </si>
  <si>
    <t>1.2.18</t>
  </si>
  <si>
    <t>1.2.19</t>
  </si>
  <si>
    <t>1.2.20</t>
  </si>
  <si>
    <t>1.1</t>
  </si>
  <si>
    <t>1, 2б д*</t>
  </si>
  <si>
    <t>1.2</t>
  </si>
  <si>
    <t>3, 4б д*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</si>
  <si>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</si>
  <si>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</si>
  <si>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</si>
  <si>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</si>
  <si>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Зав. кафедри КІТ</t>
  </si>
  <si>
    <t>2.1</t>
  </si>
  <si>
    <t>2.2</t>
  </si>
  <si>
    <t>IV. АТЕСТАЦІЯ</t>
  </si>
  <si>
    <t>№</t>
  </si>
  <si>
    <t>Атест.</t>
  </si>
  <si>
    <t>Всього обов'язкові дисципліни на базі академії</t>
  </si>
  <si>
    <r>
      <t xml:space="preserve">Кваліфікація:   </t>
    </r>
    <r>
      <rPr>
        <b/>
        <sz val="20"/>
        <rFont val="Times New Roman"/>
        <family val="1"/>
      </rPr>
      <t>бакалавр з комп’ютерних наук</t>
    </r>
  </si>
  <si>
    <t>2.1.9</t>
  </si>
  <si>
    <t>2.1.10</t>
  </si>
  <si>
    <t>Срок навчання - 2 рік 10 місяців</t>
  </si>
  <si>
    <r>
      <t>Основи нарисної геометрії і інж. графіки</t>
    </r>
    <r>
      <rPr>
        <i/>
        <sz val="14"/>
        <color indexed="8"/>
        <rFont val="Times New Roman"/>
        <family val="1"/>
      </rPr>
      <t xml:space="preserve"> </t>
    </r>
  </si>
  <si>
    <t xml:space="preserve">Дискретна математика </t>
  </si>
  <si>
    <t>6</t>
  </si>
  <si>
    <t>Дисципліна 5 семестру</t>
  </si>
  <si>
    <t>Дисципліна 6 семестру</t>
  </si>
  <si>
    <t>90</t>
  </si>
  <si>
    <t>270</t>
  </si>
  <si>
    <t xml:space="preserve">Комп’ютерна практика </t>
  </si>
  <si>
    <t xml:space="preserve">Виробнича практика </t>
  </si>
  <si>
    <t>Разом</t>
  </si>
  <si>
    <t>Біомеханіка</t>
  </si>
  <si>
    <t>Дисципліни з інших ОП ДДМА</t>
  </si>
  <si>
    <t>Іноземна мова (за профес спрямуванням)</t>
  </si>
  <si>
    <t>Героїчні особистості в Україні</t>
  </si>
  <si>
    <t>Релігієзнавство</t>
  </si>
  <si>
    <t>Соціологія</t>
  </si>
  <si>
    <t>Інформаційні війни</t>
  </si>
  <si>
    <t>Дисципліна 1-  5 семестру</t>
  </si>
  <si>
    <t>Дисципліна 2 -  5 семестру</t>
  </si>
  <si>
    <t>Дисципліна 1 -  6 семестру</t>
  </si>
  <si>
    <t>Дисципліна 2 -  6 семестру</t>
  </si>
  <si>
    <t xml:space="preserve">Основи наукових досліджень </t>
  </si>
  <si>
    <t xml:space="preserve">Основи інженерної творчості </t>
  </si>
  <si>
    <t>ІТ в медицині</t>
  </si>
  <si>
    <t>Технології комп'ютерного проектування</t>
  </si>
  <si>
    <t>Компоненти робототехнічних систем</t>
  </si>
  <si>
    <t xml:space="preserve">Проектування і виготовлення виробів медичного призначення </t>
  </si>
  <si>
    <t>2.2.13</t>
  </si>
  <si>
    <t>2.2.14</t>
  </si>
  <si>
    <t>2.2.15</t>
  </si>
  <si>
    <t>2.2.16</t>
  </si>
  <si>
    <t>2.2.17</t>
  </si>
  <si>
    <t>2.2.18</t>
  </si>
  <si>
    <t>2.1.11</t>
  </si>
  <si>
    <t>2.1.12</t>
  </si>
  <si>
    <t>2.1.13</t>
  </si>
  <si>
    <t>2.1.14</t>
  </si>
  <si>
    <t>2.1.15</t>
  </si>
  <si>
    <t>2.1.16</t>
  </si>
  <si>
    <t xml:space="preserve">Комп'ютерні мережі та WEB-технології </t>
  </si>
  <si>
    <t>Чисельні методи</t>
  </si>
  <si>
    <t xml:space="preserve"> на базі фахової передвищої освіти</t>
  </si>
  <si>
    <r>
      <rPr>
        <sz val="14"/>
        <rFont val="Times New Roman"/>
        <family val="1"/>
      </rPr>
      <t>Системний аналіз</t>
    </r>
    <r>
      <rPr>
        <i/>
        <sz val="14"/>
        <rFont val="Times New Roman"/>
        <family val="1"/>
      </rPr>
      <t xml:space="preserve"> </t>
    </r>
  </si>
  <si>
    <t xml:space="preserve">Компоненти сучасних комп’ютерних систем </t>
  </si>
  <si>
    <t>5</t>
  </si>
  <si>
    <t xml:space="preserve"> Методи дослідження операцій (кур.)</t>
  </si>
  <si>
    <t>1.2.21</t>
  </si>
  <si>
    <t xml:space="preserve">Електроніка та  комп’ютерна схемотехніка </t>
  </si>
  <si>
    <t xml:space="preserve">1.3. ПРАКТИЧНА ПІДГОТОВКА </t>
  </si>
  <si>
    <t>І . ГРАФІК ОСВІТНЬОГО ПРОЦЕСУ</t>
  </si>
  <si>
    <t>3 курс</t>
  </si>
  <si>
    <t xml:space="preserve"> План навчального процесу  на  2022-2023 н.р.       КН  (денний приск. 2,10) </t>
  </si>
  <si>
    <t>І.А. Гетьман</t>
  </si>
  <si>
    <t>в потік ФАМІТ</t>
  </si>
  <si>
    <t>2а</t>
  </si>
  <si>
    <t>в потік з прискорениками</t>
  </si>
  <si>
    <t>в загальний потік прискореників, перерозподіл кредитів</t>
  </si>
  <si>
    <t>коригуємо години. Ставимо в потік з АВП</t>
  </si>
  <si>
    <t>потік</t>
  </si>
  <si>
    <t>в потік з 1 курсом ПЗСО</t>
  </si>
  <si>
    <t>повністю з 1 курсом ПЗСО, лекції також з прискор 2 р.</t>
  </si>
  <si>
    <t>вирівнюємо кредити.В потік з АВП, КІ</t>
  </si>
  <si>
    <t>загальний потік прискореників</t>
  </si>
  <si>
    <t>в потік з 1к ПСЗО та 1к 2 р.</t>
  </si>
  <si>
    <t>лекції з 2 курсом ПЗСО</t>
  </si>
  <si>
    <t>в потік з 2 курсом ПЗСО</t>
  </si>
  <si>
    <t>разом з 3 курсом ПЗСО</t>
  </si>
  <si>
    <t>1 сем</t>
  </si>
  <si>
    <t>2 сем</t>
  </si>
  <si>
    <t>3 сем</t>
  </si>
  <si>
    <t>4 сем</t>
  </si>
  <si>
    <t>5 сем</t>
  </si>
  <si>
    <t>6 сем</t>
  </si>
  <si>
    <t>лекції з прискор 2 р, Можна 36+18 і повністю звести з прискор 2 р.</t>
  </si>
  <si>
    <t>окремо</t>
  </si>
  <si>
    <t>разом з 4 курсом ПЗСО</t>
  </si>
  <si>
    <t>разом з прискор 2 р</t>
  </si>
  <si>
    <t>лекції потік, практ з 2 р.</t>
  </si>
  <si>
    <t>разом з 2 курсом ПЗСО</t>
  </si>
  <si>
    <t>у інших 30+30, рекомендую зробити і тут</t>
  </si>
  <si>
    <t>лекції з 4 курсом ПЗСО, можна 45+30</t>
  </si>
  <si>
    <t>лекції в потік, практ з 2 р.</t>
  </si>
  <si>
    <t>лекції в потік з 1 курсом прискор 2 р.</t>
  </si>
  <si>
    <t xml:space="preserve">лекції в потік. </t>
  </si>
  <si>
    <t xml:space="preserve"> План навчального процесу  на  2024-2025 н.р.       КН  (денний приск. 2 р., 10 міс.) 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</si>
  <si>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</si>
  <si>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Виконання кваліф. роботи</t>
  </si>
  <si>
    <t>Форма атестації (екзамен, кваліфікаційна робота)</t>
  </si>
  <si>
    <t>разом з ПЗСО 4 к</t>
  </si>
  <si>
    <t>протокол № _9__</t>
  </si>
  <si>
    <t>"  25   "  квітня    2024 р.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</si>
</sst>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_-;_-@_-"/>
    <numFmt numFmtId="197" formatCode="#,##0;\-* #,##0_-;\ _-;_-@_-"/>
    <numFmt numFmtId="198" formatCode="0.0"/>
    <numFmt numFmtId="199" formatCode="#,##0_-;\-* #,##0_-;\ &quot;&quot;_-;_-@_-"/>
    <numFmt numFmtId="200" formatCode="#,##0;\-* #,##0_-;\ &quot;&quot;_-;_-@_-"/>
    <numFmt numFmtId="201" formatCode="#,##0.0;\-* #,##0.0_-;\ &quot;&quot;_-;_-@_-"/>
    <numFmt numFmtId="202" formatCode="#,##0.0_ ;\-#,##0.0\ "/>
    <numFmt numFmtId="203" formatCode="#,##0_ ;\-#,##0\ "/>
    <numFmt numFmtId="204" formatCode="[$-FC19]d\ mmmm\ yyyy\ &quot;г.&quot;"/>
    <numFmt numFmtId="205" formatCode="#,##0.0;\-* #,##0.0_-;\ 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\-#,##0.00\ "/>
  </numFmts>
  <fonts count="8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i/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6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96" fontId="8" fillId="0" borderId="0" xfId="0" applyNumberFormat="1" applyFont="1" applyFill="1" applyBorder="1" applyAlignment="1" applyProtection="1">
      <alignment vertical="center"/>
      <protection/>
    </xf>
    <xf numFmtId="199" fontId="2" fillId="0" borderId="0" xfId="0" applyNumberFormat="1" applyFont="1" applyFill="1" applyBorder="1" applyAlignment="1" applyProtection="1">
      <alignment vertical="center"/>
      <protection/>
    </xf>
    <xf numFmtId="199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96" fontId="25" fillId="0" borderId="0" xfId="0" applyNumberFormat="1" applyFont="1" applyFill="1" applyBorder="1" applyAlignment="1" applyProtection="1">
      <alignment vertical="center"/>
      <protection/>
    </xf>
    <xf numFmtId="199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96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98" fontId="25" fillId="0" borderId="0" xfId="0" applyNumberFormat="1" applyFont="1" applyFill="1" applyBorder="1" applyAlignment="1" applyProtection="1">
      <alignment horizontal="center" vertical="center" wrapText="1"/>
      <protection/>
    </xf>
    <xf numFmtId="196" fontId="25" fillId="0" borderId="0" xfId="0" applyNumberFormat="1" applyFont="1" applyFill="1" applyBorder="1" applyAlignment="1" applyProtection="1">
      <alignment horizontal="right" vertical="center"/>
      <protection/>
    </xf>
    <xf numFmtId="199" fontId="3" fillId="0" borderId="0" xfId="0" applyNumberFormat="1" applyFont="1" applyFill="1" applyBorder="1" applyAlignment="1" applyProtection="1">
      <alignment vertical="center"/>
      <protection/>
    </xf>
    <xf numFmtId="198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02" fontId="25" fillId="0" borderId="0" xfId="0" applyNumberFormat="1" applyFont="1" applyFill="1" applyBorder="1" applyAlignment="1" applyProtection="1">
      <alignment horizontal="center" vertical="center" wrapText="1"/>
      <protection/>
    </xf>
    <xf numFmtId="198" fontId="3" fillId="0" borderId="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198" fontId="3" fillId="33" borderId="24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vertical="center"/>
      <protection/>
    </xf>
    <xf numFmtId="49" fontId="3" fillId="33" borderId="23" xfId="0" applyNumberFormat="1" applyFont="1" applyFill="1" applyBorder="1" applyAlignment="1">
      <alignment horizontal="left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96" fontId="3" fillId="33" borderId="22" xfId="0" applyNumberFormat="1" applyFont="1" applyFill="1" applyBorder="1" applyAlignment="1" applyProtection="1">
      <alignment vertical="center"/>
      <protection/>
    </xf>
    <xf numFmtId="49" fontId="3" fillId="33" borderId="25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196" fontId="3" fillId="33" borderId="33" xfId="0" applyNumberFormat="1" applyFont="1" applyFill="1" applyBorder="1" applyAlignment="1" applyProtection="1">
      <alignment vertical="center"/>
      <protection/>
    </xf>
    <xf numFmtId="49" fontId="3" fillId="33" borderId="37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1" fontId="3" fillId="33" borderId="39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1" fontId="3" fillId="33" borderId="38" xfId="0" applyNumberFormat="1" applyFont="1" applyFill="1" applyBorder="1" applyAlignment="1">
      <alignment horizontal="center" vertical="center"/>
    </xf>
    <xf numFmtId="0" fontId="3" fillId="33" borderId="38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196" fontId="5" fillId="33" borderId="0" xfId="0" applyNumberFormat="1" applyFont="1" applyFill="1" applyBorder="1" applyAlignment="1" applyProtection="1">
      <alignment vertical="center"/>
      <protection/>
    </xf>
    <xf numFmtId="196" fontId="1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196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>
      <alignment horizontal="center" vertical="center" wrapText="1"/>
    </xf>
    <xf numFmtId="196" fontId="3" fillId="33" borderId="20" xfId="0" applyNumberFormat="1" applyFont="1" applyFill="1" applyBorder="1" applyAlignment="1" applyProtection="1">
      <alignment horizontal="center" vertical="center"/>
      <protection/>
    </xf>
    <xf numFmtId="196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>
      <alignment horizontal="center" vertical="center" wrapText="1"/>
    </xf>
    <xf numFmtId="196" fontId="3" fillId="33" borderId="36" xfId="0" applyNumberFormat="1" applyFont="1" applyFill="1" applyBorder="1" applyAlignment="1" applyProtection="1">
      <alignment horizontal="center" vertical="center"/>
      <protection/>
    </xf>
    <xf numFmtId="196" fontId="11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79" fillId="33" borderId="10" xfId="0" applyNumberFormat="1" applyFont="1" applyFill="1" applyBorder="1" applyAlignment="1">
      <alignment horizontal="center" vertical="center" wrapText="1"/>
    </xf>
    <xf numFmtId="49" fontId="79" fillId="33" borderId="33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49" fontId="14" fillId="33" borderId="23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49" fontId="3" fillId="33" borderId="42" xfId="0" applyNumberFormat="1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9" fontId="14" fillId="33" borderId="34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0" xfId="57" applyFont="1" applyFill="1" applyBorder="1" applyAlignment="1">
      <alignment horizontal="center" vertical="center" wrapText="1"/>
      <protection/>
    </xf>
    <xf numFmtId="0" fontId="3" fillId="33" borderId="45" xfId="57" applyFont="1" applyFill="1" applyBorder="1" applyAlignment="1">
      <alignment horizontal="center" vertical="center" wrapText="1"/>
      <protection/>
    </xf>
    <xf numFmtId="0" fontId="3" fillId="33" borderId="33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4" fillId="33" borderId="39" xfId="0" applyNumberFormat="1" applyFont="1" applyFill="1" applyBorder="1" applyAlignment="1">
      <alignment horizontal="center" vertical="center" wrapText="1"/>
    </xf>
    <xf numFmtId="49" fontId="34" fillId="33" borderId="39" xfId="0" applyNumberFormat="1" applyFont="1" applyFill="1" applyBorder="1" applyAlignment="1">
      <alignment horizontal="center" vertical="center" wrapText="1"/>
    </xf>
    <xf numFmtId="0" fontId="3" fillId="33" borderId="22" xfId="57" applyFont="1" applyFill="1" applyBorder="1" applyAlignment="1">
      <alignment horizontal="center" vertical="center" wrapText="1"/>
      <protection/>
    </xf>
    <xf numFmtId="196" fontId="3" fillId="33" borderId="32" xfId="0" applyNumberFormat="1" applyFont="1" applyFill="1" applyBorder="1" applyAlignment="1">
      <alignment horizontal="center" vertical="center" wrapText="1"/>
    </xf>
    <xf numFmtId="196" fontId="3" fillId="33" borderId="23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97" fontId="3" fillId="33" borderId="22" xfId="0" applyNumberFormat="1" applyFont="1" applyFill="1" applyBorder="1" applyAlignment="1" applyProtection="1">
      <alignment horizontal="center" vertical="center"/>
      <protection/>
    </xf>
    <xf numFmtId="197" fontId="3" fillId="33" borderId="33" xfId="0" applyNumberFormat="1" applyFont="1" applyFill="1" applyBorder="1" applyAlignment="1" applyProtection="1">
      <alignment horizontal="center" vertical="center"/>
      <protection/>
    </xf>
    <xf numFmtId="197" fontId="3" fillId="33" borderId="47" xfId="0" applyNumberFormat="1" applyFont="1" applyFill="1" applyBorder="1" applyAlignment="1" applyProtection="1">
      <alignment horizontal="center" vertical="center"/>
      <protection/>
    </xf>
    <xf numFmtId="197" fontId="3" fillId="33" borderId="48" xfId="0" applyNumberFormat="1" applyFont="1" applyFill="1" applyBorder="1" applyAlignment="1" applyProtection="1">
      <alignment horizontal="center" vertical="center"/>
      <protection/>
    </xf>
    <xf numFmtId="198" fontId="3" fillId="33" borderId="49" xfId="0" applyNumberFormat="1" applyFont="1" applyFill="1" applyBorder="1" applyAlignment="1" applyProtection="1">
      <alignment horizontal="center" vertical="center"/>
      <protection/>
    </xf>
    <xf numFmtId="196" fontId="3" fillId="33" borderId="11" xfId="0" applyNumberFormat="1" applyFont="1" applyFill="1" applyBorder="1" applyAlignment="1" applyProtection="1">
      <alignment horizontal="center" vertical="center"/>
      <protection/>
    </xf>
    <xf numFmtId="196" fontId="3" fillId="33" borderId="32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197" fontId="3" fillId="33" borderId="23" xfId="0" applyNumberFormat="1" applyFont="1" applyFill="1" applyBorder="1" applyAlignment="1" applyProtection="1">
      <alignment horizontal="center" vertical="center"/>
      <protection/>
    </xf>
    <xf numFmtId="196" fontId="80" fillId="33" borderId="0" xfId="0" applyNumberFormat="1" applyFont="1" applyFill="1" applyBorder="1" applyAlignment="1" applyProtection="1">
      <alignment vertical="center"/>
      <protection/>
    </xf>
    <xf numFmtId="197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>
      <alignment horizontal="center" vertical="center" wrapText="1"/>
    </xf>
    <xf numFmtId="196" fontId="3" fillId="33" borderId="0" xfId="0" applyNumberFormat="1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49" fontId="79" fillId="33" borderId="50" xfId="0" applyNumberFormat="1" applyFont="1" applyFill="1" applyBorder="1" applyAlignment="1">
      <alignment horizontal="left" vertical="center" wrapText="1"/>
    </xf>
    <xf numFmtId="49" fontId="3" fillId="33" borderId="50" xfId="0" applyNumberFormat="1" applyFont="1" applyFill="1" applyBorder="1" applyAlignment="1">
      <alignment horizontal="left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left" vertical="center" wrapText="1"/>
    </xf>
    <xf numFmtId="202" fontId="3" fillId="33" borderId="0" xfId="0" applyNumberFormat="1" applyFont="1" applyFill="1" applyBorder="1" applyAlignment="1" applyProtection="1">
      <alignment vertical="center"/>
      <protection/>
    </xf>
    <xf numFmtId="0" fontId="3" fillId="33" borderId="32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left" vertical="center" wrapText="1"/>
    </xf>
    <xf numFmtId="49" fontId="3" fillId="33" borderId="40" xfId="0" applyNumberFormat="1" applyFont="1" applyFill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left" vertical="center" wrapText="1"/>
    </xf>
    <xf numFmtId="0" fontId="3" fillId="33" borderId="51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0" fontId="3" fillId="33" borderId="53" xfId="0" applyNumberFormat="1" applyFont="1" applyFill="1" applyBorder="1" applyAlignment="1" applyProtection="1">
      <alignment horizontal="center" vertical="center"/>
      <protection/>
    </xf>
    <xf numFmtId="198" fontId="3" fillId="33" borderId="54" xfId="0" applyNumberFormat="1" applyFont="1" applyFill="1" applyBorder="1" applyAlignment="1">
      <alignment horizontal="center" vertical="center"/>
    </xf>
    <xf numFmtId="198" fontId="3" fillId="33" borderId="53" xfId="0" applyNumberFormat="1" applyFont="1" applyFill="1" applyBorder="1" applyAlignment="1" applyProtection="1">
      <alignment horizontal="center" vertical="center"/>
      <protection/>
    </xf>
    <xf numFmtId="198" fontId="3" fillId="33" borderId="55" xfId="0" applyNumberFormat="1" applyFont="1" applyFill="1" applyBorder="1" applyAlignment="1">
      <alignment horizontal="center" vertical="center"/>
    </xf>
    <xf numFmtId="1" fontId="3" fillId="33" borderId="55" xfId="0" applyNumberFormat="1" applyFont="1" applyFill="1" applyBorder="1" applyAlignment="1">
      <alignment horizontal="center" vertical="center"/>
    </xf>
    <xf numFmtId="49" fontId="3" fillId="33" borderId="56" xfId="0" applyNumberFormat="1" applyFont="1" applyFill="1" applyBorder="1" applyAlignment="1">
      <alignment horizontal="center" vertical="center" wrapText="1"/>
    </xf>
    <xf numFmtId="196" fontId="3" fillId="33" borderId="11" xfId="0" applyNumberFormat="1" applyFont="1" applyFill="1" applyBorder="1" applyAlignment="1" applyProtection="1">
      <alignment vertical="center"/>
      <protection/>
    </xf>
    <xf numFmtId="49" fontId="3" fillId="33" borderId="57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49" fontId="3" fillId="33" borderId="58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197" fontId="3" fillId="33" borderId="28" xfId="0" applyNumberFormat="1" applyFont="1" applyFill="1" applyBorder="1" applyAlignment="1" applyProtection="1">
      <alignment horizontal="center" vertical="center"/>
      <protection/>
    </xf>
    <xf numFmtId="1" fontId="3" fillId="33" borderId="2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49" fontId="3" fillId="33" borderId="59" xfId="0" applyNumberFormat="1" applyFont="1" applyFill="1" applyBorder="1" applyAlignment="1">
      <alignment horizontal="center" vertical="center"/>
    </xf>
    <xf numFmtId="49" fontId="3" fillId="33" borderId="6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/>
    </xf>
    <xf numFmtId="0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196" fontId="3" fillId="33" borderId="40" xfId="0" applyNumberFormat="1" applyFont="1" applyFill="1" applyBorder="1" applyAlignment="1" applyProtection="1">
      <alignment vertical="center"/>
      <protection/>
    </xf>
    <xf numFmtId="0" fontId="3" fillId="33" borderId="60" xfId="0" applyFont="1" applyFill="1" applyBorder="1" applyAlignment="1">
      <alignment horizontal="center" vertical="center" wrapText="1"/>
    </xf>
    <xf numFmtId="1" fontId="3" fillId="33" borderId="57" xfId="0" applyNumberFormat="1" applyFont="1" applyFill="1" applyBorder="1" applyAlignment="1">
      <alignment horizontal="center" vertical="center"/>
    </xf>
    <xf numFmtId="0" fontId="3" fillId="33" borderId="57" xfId="0" applyNumberFormat="1" applyFont="1" applyFill="1" applyBorder="1" applyAlignment="1">
      <alignment horizontal="center" vertical="center"/>
    </xf>
    <xf numFmtId="196" fontId="3" fillId="33" borderId="25" xfId="0" applyNumberFormat="1" applyFont="1" applyFill="1" applyBorder="1" applyAlignment="1" applyProtection="1">
      <alignment vertical="center"/>
      <protection/>
    </xf>
    <xf numFmtId="1" fontId="3" fillId="33" borderId="38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196" fontId="2" fillId="33" borderId="0" xfId="0" applyNumberFormat="1" applyFont="1" applyFill="1" applyBorder="1" applyAlignment="1" applyProtection="1">
      <alignment horizontal="right" vertical="center"/>
      <protection/>
    </xf>
    <xf numFmtId="197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51" xfId="0" applyNumberFormat="1" applyFont="1" applyFill="1" applyBorder="1" applyAlignment="1">
      <alignment horizontal="center" vertical="center"/>
    </xf>
    <xf numFmtId="198" fontId="3" fillId="33" borderId="53" xfId="0" applyNumberFormat="1" applyFont="1" applyFill="1" applyBorder="1" applyAlignment="1">
      <alignment horizontal="center" vertical="center" wrapText="1"/>
    </xf>
    <xf numFmtId="198" fontId="3" fillId="33" borderId="61" xfId="0" applyNumberFormat="1" applyFont="1" applyFill="1" applyBorder="1" applyAlignment="1">
      <alignment horizontal="center" vertical="center" wrapText="1"/>
    </xf>
    <xf numFmtId="196" fontId="3" fillId="33" borderId="62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63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1" fontId="3" fillId="33" borderId="30" xfId="0" applyNumberFormat="1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196" fontId="14" fillId="33" borderId="64" xfId="0" applyNumberFormat="1" applyFont="1" applyFill="1" applyBorder="1" applyAlignment="1" applyProtection="1">
      <alignment horizontal="center" vertical="center"/>
      <protection/>
    </xf>
    <xf numFmtId="196" fontId="3" fillId="33" borderId="65" xfId="0" applyNumberFormat="1" applyFont="1" applyFill="1" applyBorder="1" applyAlignment="1" applyProtection="1">
      <alignment horizontal="center" vertical="center"/>
      <protection/>
    </xf>
    <xf numFmtId="198" fontId="3" fillId="33" borderId="16" xfId="0" applyNumberFormat="1" applyFont="1" applyFill="1" applyBorder="1" applyAlignment="1" applyProtection="1">
      <alignment horizontal="center" vertical="center"/>
      <protection/>
    </xf>
    <xf numFmtId="196" fontId="14" fillId="33" borderId="14" xfId="0" applyNumberFormat="1" applyFont="1" applyFill="1" applyBorder="1" applyAlignment="1" applyProtection="1">
      <alignment horizontal="center" vertical="center"/>
      <protection/>
    </xf>
    <xf numFmtId="196" fontId="14" fillId="33" borderId="13" xfId="0" applyNumberFormat="1" applyFont="1" applyFill="1" applyBorder="1" applyAlignment="1" applyProtection="1">
      <alignment horizontal="center" vertical="center"/>
      <protection/>
    </xf>
    <xf numFmtId="196" fontId="8" fillId="33" borderId="0" xfId="0" applyNumberFormat="1" applyFont="1" applyFill="1" applyBorder="1" applyAlignment="1" applyProtection="1">
      <alignment vertical="center"/>
      <protection/>
    </xf>
    <xf numFmtId="196" fontId="3" fillId="33" borderId="66" xfId="0" applyNumberFormat="1" applyFont="1" applyFill="1" applyBorder="1" applyAlignment="1" applyProtection="1">
      <alignment horizontal="center" vertical="center"/>
      <protection/>
    </xf>
    <xf numFmtId="196" fontId="6" fillId="33" borderId="67" xfId="0" applyNumberFormat="1" applyFont="1" applyFill="1" applyBorder="1" applyAlignment="1" applyProtection="1">
      <alignment vertical="center"/>
      <protection/>
    </xf>
    <xf numFmtId="196" fontId="6" fillId="33" borderId="68" xfId="0" applyNumberFormat="1" applyFont="1" applyFill="1" applyBorder="1" applyAlignment="1" applyProtection="1">
      <alignment vertical="center"/>
      <protection/>
    </xf>
    <xf numFmtId="196" fontId="3" fillId="33" borderId="55" xfId="0" applyNumberFormat="1" applyFont="1" applyFill="1" applyBorder="1" applyAlignment="1" applyProtection="1">
      <alignment horizontal="center" vertical="center"/>
      <protection/>
    </xf>
    <xf numFmtId="196" fontId="3" fillId="33" borderId="69" xfId="0" applyNumberFormat="1" applyFont="1" applyFill="1" applyBorder="1" applyAlignment="1" applyProtection="1">
      <alignment horizontal="center" vertical="center"/>
      <protection/>
    </xf>
    <xf numFmtId="196" fontId="3" fillId="33" borderId="70" xfId="0" applyNumberFormat="1" applyFont="1" applyFill="1" applyBorder="1" applyAlignment="1" applyProtection="1">
      <alignment horizontal="center" vertical="center"/>
      <protection/>
    </xf>
    <xf numFmtId="196" fontId="3" fillId="33" borderId="51" xfId="0" applyNumberFormat="1" applyFont="1" applyFill="1" applyBorder="1" applyAlignment="1" applyProtection="1">
      <alignment horizontal="center" vertical="center" wrapText="1"/>
      <protection/>
    </xf>
    <xf numFmtId="0" fontId="3" fillId="33" borderId="52" xfId="0" applyNumberFormat="1" applyFont="1" applyFill="1" applyBorder="1" applyAlignment="1" applyProtection="1">
      <alignment horizontal="center" vertical="center" wrapText="1"/>
      <protection/>
    </xf>
    <xf numFmtId="196" fontId="3" fillId="33" borderId="53" xfId="0" applyNumberFormat="1" applyFont="1" applyFill="1" applyBorder="1" applyAlignment="1" applyProtection="1">
      <alignment horizontal="center" vertical="center" wrapText="1"/>
      <protection/>
    </xf>
    <xf numFmtId="198" fontId="6" fillId="33" borderId="61" xfId="0" applyNumberFormat="1" applyFont="1" applyFill="1" applyBorder="1" applyAlignment="1" applyProtection="1">
      <alignment horizontal="center" vertical="center" wrapText="1"/>
      <protection/>
    </xf>
    <xf numFmtId="198" fontId="6" fillId="33" borderId="54" xfId="0" applyNumberFormat="1" applyFont="1" applyFill="1" applyBorder="1" applyAlignment="1" applyProtection="1">
      <alignment horizontal="center" vertical="center" wrapText="1"/>
      <protection/>
    </xf>
    <xf numFmtId="198" fontId="6" fillId="33" borderId="53" xfId="0" applyNumberFormat="1" applyFont="1" applyFill="1" applyBorder="1" applyAlignment="1" applyProtection="1">
      <alignment horizontal="center" vertical="center" wrapText="1"/>
      <protection/>
    </xf>
    <xf numFmtId="198" fontId="6" fillId="33" borderId="71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96" fontId="3" fillId="33" borderId="34" xfId="0" applyNumberFormat="1" applyFont="1" applyFill="1" applyBorder="1" applyAlignment="1" applyProtection="1">
      <alignment horizontal="center" vertical="center"/>
      <protection/>
    </xf>
    <xf numFmtId="196" fontId="3" fillId="33" borderId="41" xfId="0" applyNumberFormat="1" applyFont="1" applyFill="1" applyBorder="1" applyAlignment="1" applyProtection="1">
      <alignment horizontal="center" vertical="center"/>
      <protection/>
    </xf>
    <xf numFmtId="196" fontId="6" fillId="33" borderId="55" xfId="0" applyNumberFormat="1" applyFont="1" applyFill="1" applyBorder="1" applyAlignment="1" applyProtection="1">
      <alignment horizontal="center" vertical="center"/>
      <protection/>
    </xf>
    <xf numFmtId="196" fontId="6" fillId="33" borderId="72" xfId="0" applyNumberFormat="1" applyFont="1" applyFill="1" applyBorder="1" applyAlignment="1" applyProtection="1">
      <alignment horizontal="left" vertical="center"/>
      <protection/>
    </xf>
    <xf numFmtId="196" fontId="6" fillId="33" borderId="69" xfId="0" applyNumberFormat="1" applyFont="1" applyFill="1" applyBorder="1" applyAlignment="1" applyProtection="1">
      <alignment horizontal="center" vertical="center"/>
      <protection/>
    </xf>
    <xf numFmtId="196" fontId="6" fillId="33" borderId="72" xfId="0" applyNumberFormat="1" applyFont="1" applyFill="1" applyBorder="1" applyAlignment="1" applyProtection="1">
      <alignment horizontal="center" vertical="center"/>
      <protection/>
    </xf>
    <xf numFmtId="202" fontId="6" fillId="33" borderId="61" xfId="0" applyNumberFormat="1" applyFont="1" applyFill="1" applyBorder="1" applyAlignment="1" applyProtection="1">
      <alignment horizontal="center" vertical="center"/>
      <protection/>
    </xf>
    <xf numFmtId="196" fontId="6" fillId="33" borderId="70" xfId="0" applyNumberFormat="1" applyFont="1" applyFill="1" applyBorder="1" applyAlignment="1" applyProtection="1">
      <alignment horizontal="center" vertical="center"/>
      <protection/>
    </xf>
    <xf numFmtId="196" fontId="6" fillId="33" borderId="73" xfId="0" applyNumberFormat="1" applyFont="1" applyFill="1" applyBorder="1" applyAlignment="1" applyProtection="1">
      <alignment horizontal="center" vertical="center"/>
      <protection/>
    </xf>
    <xf numFmtId="196" fontId="32" fillId="33" borderId="0" xfId="0" applyNumberFormat="1" applyFont="1" applyFill="1" applyBorder="1" applyAlignment="1" applyProtection="1">
      <alignment vertical="center"/>
      <protection/>
    </xf>
    <xf numFmtId="196" fontId="25" fillId="33" borderId="25" xfId="0" applyNumberFormat="1" applyFont="1" applyFill="1" applyBorder="1" applyAlignment="1" applyProtection="1">
      <alignment horizontal="center" vertical="center" wrapText="1"/>
      <protection/>
    </xf>
    <xf numFmtId="196" fontId="25" fillId="33" borderId="22" xfId="0" applyNumberFormat="1" applyFont="1" applyFill="1" applyBorder="1" applyAlignment="1" applyProtection="1">
      <alignment vertical="center"/>
      <protection/>
    </xf>
    <xf numFmtId="196" fontId="25" fillId="33" borderId="33" xfId="0" applyNumberFormat="1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74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horizontal="center" vertical="center"/>
    </xf>
    <xf numFmtId="1" fontId="3" fillId="33" borderId="63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196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96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1" fontId="3" fillId="33" borderId="53" xfId="0" applyNumberFormat="1" applyFont="1" applyFill="1" applyBorder="1" applyAlignment="1">
      <alignment horizontal="center" vertical="center"/>
    </xf>
    <xf numFmtId="0" fontId="3" fillId="33" borderId="53" xfId="0" applyNumberFormat="1" applyFont="1" applyFill="1" applyBorder="1" applyAlignment="1">
      <alignment horizontal="center" vertical="center"/>
    </xf>
    <xf numFmtId="1" fontId="3" fillId="33" borderId="53" xfId="0" applyNumberFormat="1" applyFont="1" applyFill="1" applyBorder="1" applyAlignment="1">
      <alignment horizontal="center" vertical="center" wrapText="1"/>
    </xf>
    <xf numFmtId="0" fontId="3" fillId="33" borderId="54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center" vertical="center" wrapText="1"/>
    </xf>
    <xf numFmtId="0" fontId="3" fillId="33" borderId="75" xfId="0" applyNumberFormat="1" applyFont="1" applyFill="1" applyBorder="1" applyAlignment="1">
      <alignment horizontal="center" vertical="center" wrapText="1"/>
    </xf>
    <xf numFmtId="198" fontId="6" fillId="33" borderId="54" xfId="0" applyNumberFormat="1" applyFont="1" applyFill="1" applyBorder="1" applyAlignment="1">
      <alignment horizontal="center" vertical="center"/>
    </xf>
    <xf numFmtId="1" fontId="6" fillId="33" borderId="54" xfId="0" applyNumberFormat="1" applyFont="1" applyFill="1" applyBorder="1" applyAlignment="1">
      <alignment horizontal="center" vertical="center"/>
    </xf>
    <xf numFmtId="198" fontId="6" fillId="33" borderId="61" xfId="0" applyNumberFormat="1" applyFont="1" applyFill="1" applyBorder="1" applyAlignment="1" applyProtection="1">
      <alignment horizontal="center" vertical="center"/>
      <protection/>
    </xf>
    <xf numFmtId="196" fontId="6" fillId="33" borderId="51" xfId="0" applyNumberFormat="1" applyFont="1" applyFill="1" applyBorder="1" applyAlignment="1" applyProtection="1">
      <alignment horizontal="center" vertical="center" wrapText="1"/>
      <protection/>
    </xf>
    <xf numFmtId="196" fontId="6" fillId="33" borderId="52" xfId="0" applyNumberFormat="1" applyFont="1" applyFill="1" applyBorder="1" applyAlignment="1" applyProtection="1">
      <alignment horizontal="center" vertical="center" wrapText="1"/>
      <protection/>
    </xf>
    <xf numFmtId="196" fontId="6" fillId="33" borderId="53" xfId="0" applyNumberFormat="1" applyFont="1" applyFill="1" applyBorder="1" applyAlignment="1" applyProtection="1">
      <alignment horizontal="center" vertical="center" wrapText="1"/>
      <protection/>
    </xf>
    <xf numFmtId="197" fontId="6" fillId="33" borderId="55" xfId="0" applyNumberFormat="1" applyFont="1" applyFill="1" applyBorder="1" applyAlignment="1" applyProtection="1">
      <alignment horizontal="center" vertical="center"/>
      <protection/>
    </xf>
    <xf numFmtId="197" fontId="6" fillId="33" borderId="69" xfId="0" applyNumberFormat="1" applyFont="1" applyFill="1" applyBorder="1" applyAlignment="1" applyProtection="1">
      <alignment horizontal="center" vertical="center"/>
      <protection/>
    </xf>
    <xf numFmtId="198" fontId="6" fillId="33" borderId="66" xfId="0" applyNumberFormat="1" applyFont="1" applyFill="1" applyBorder="1" applyAlignment="1">
      <alignment horizontal="center" vertical="center" wrapText="1"/>
    </xf>
    <xf numFmtId="0" fontId="3" fillId="33" borderId="76" xfId="0" applyFont="1" applyFill="1" applyBorder="1" applyAlignment="1" applyProtection="1">
      <alignment horizontal="center" vertical="center"/>
      <protection/>
    </xf>
    <xf numFmtId="0" fontId="3" fillId="33" borderId="7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96" fontId="25" fillId="33" borderId="0" xfId="0" applyNumberFormat="1" applyFont="1" applyFill="1" applyBorder="1" applyAlignment="1" applyProtection="1">
      <alignment vertical="center"/>
      <protection/>
    </xf>
    <xf numFmtId="196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NumberFormat="1" applyFont="1" applyFill="1" applyBorder="1" applyAlignment="1" applyProtection="1">
      <alignment horizontal="center" vertical="center" wrapText="1"/>
      <protection/>
    </xf>
    <xf numFmtId="198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 horizontal="center" vertical="center" wrapText="1"/>
    </xf>
    <xf numFmtId="1" fontId="3" fillId="33" borderId="25" xfId="57" applyNumberFormat="1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202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right" vertical="center"/>
    </xf>
    <xf numFmtId="0" fontId="6" fillId="33" borderId="78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198" fontId="6" fillId="33" borderId="27" xfId="0" applyNumberFormat="1" applyFont="1" applyFill="1" applyBorder="1" applyAlignment="1" applyProtection="1">
      <alignment horizontal="center" vertical="center"/>
      <protection/>
    </xf>
    <xf numFmtId="198" fontId="6" fillId="33" borderId="63" xfId="0" applyNumberFormat="1" applyFont="1" applyFill="1" applyBorder="1" applyAlignment="1" applyProtection="1">
      <alignment horizontal="center" vertical="center"/>
      <protection/>
    </xf>
    <xf numFmtId="0" fontId="3" fillId="33" borderId="26" xfId="57" applyFont="1" applyFill="1" applyBorder="1" applyAlignment="1">
      <alignment horizontal="center" vertical="center" wrapText="1"/>
      <protection/>
    </xf>
    <xf numFmtId="0" fontId="3" fillId="33" borderId="27" xfId="57" applyFont="1" applyFill="1" applyBorder="1" applyAlignment="1">
      <alignment horizontal="center" vertical="center" wrapText="1"/>
      <protection/>
    </xf>
    <xf numFmtId="0" fontId="3" fillId="33" borderId="28" xfId="57" applyFont="1" applyFill="1" applyBorder="1" applyAlignment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1" fontId="3" fillId="33" borderId="15" xfId="57" applyNumberFormat="1" applyFont="1" applyFill="1" applyBorder="1" applyAlignment="1">
      <alignment horizontal="center" vertical="center"/>
      <protection/>
    </xf>
    <xf numFmtId="49" fontId="6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1" xfId="57" applyFont="1" applyFill="1" applyBorder="1" applyAlignment="1">
      <alignment horizontal="center" vertical="center" wrapText="1"/>
      <protection/>
    </xf>
    <xf numFmtId="196" fontId="3" fillId="33" borderId="17" xfId="0" applyNumberFormat="1" applyFont="1" applyFill="1" applyBorder="1" applyAlignment="1">
      <alignment horizontal="center" vertical="center" wrapText="1"/>
    </xf>
    <xf numFmtId="49" fontId="3" fillId="33" borderId="45" xfId="57" applyNumberFormat="1" applyFont="1" applyFill="1" applyBorder="1" applyAlignment="1">
      <alignment horizontal="left" vertical="center" wrapText="1"/>
      <protection/>
    </xf>
    <xf numFmtId="49" fontId="6" fillId="33" borderId="63" xfId="57" applyNumberFormat="1" applyFont="1" applyFill="1" applyBorder="1" applyAlignment="1">
      <alignment horizontal="left" vertical="center" wrapText="1"/>
      <protection/>
    </xf>
    <xf numFmtId="49" fontId="3" fillId="33" borderId="23" xfId="57" applyNumberFormat="1" applyFont="1" applyFill="1" applyBorder="1" applyAlignment="1">
      <alignment horizontal="left" vertical="center" wrapText="1"/>
      <protection/>
    </xf>
    <xf numFmtId="49" fontId="3" fillId="33" borderId="17" xfId="57" applyNumberFormat="1" applyFont="1" applyFill="1" applyBorder="1" applyAlignment="1">
      <alignment horizontal="left" vertical="center" wrapText="1"/>
      <protection/>
    </xf>
    <xf numFmtId="198" fontId="6" fillId="33" borderId="74" xfId="0" applyNumberFormat="1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 horizontal="center" vertical="center" wrapText="1"/>
    </xf>
    <xf numFmtId="49" fontId="34" fillId="33" borderId="27" xfId="0" applyNumberFormat="1" applyFont="1" applyFill="1" applyBorder="1" applyAlignment="1">
      <alignment horizontal="center" vertical="center" wrapText="1"/>
    </xf>
    <xf numFmtId="1" fontId="3" fillId="33" borderId="10" xfId="57" applyNumberFormat="1" applyFont="1" applyFill="1" applyBorder="1" applyAlignment="1">
      <alignment horizontal="center" vertical="center"/>
      <protection/>
    </xf>
    <xf numFmtId="1" fontId="3" fillId="33" borderId="16" xfId="57" applyNumberFormat="1" applyFont="1" applyFill="1" applyBorder="1" applyAlignment="1">
      <alignment horizontal="center" vertical="center"/>
      <protection/>
    </xf>
    <xf numFmtId="199" fontId="6" fillId="33" borderId="63" xfId="0" applyNumberFormat="1" applyFont="1" applyFill="1" applyBorder="1" applyAlignment="1" applyProtection="1">
      <alignment horizontal="center" vertical="center" wrapText="1"/>
      <protection/>
    </xf>
    <xf numFmtId="196" fontId="6" fillId="33" borderId="79" xfId="0" applyNumberFormat="1" applyFont="1" applyFill="1" applyBorder="1" applyAlignment="1" applyProtection="1">
      <alignment horizontal="center" vertical="center" wrapText="1"/>
      <protection/>
    </xf>
    <xf numFmtId="196" fontId="6" fillId="33" borderId="63" xfId="0" applyNumberFormat="1" applyFont="1" applyFill="1" applyBorder="1" applyAlignment="1" applyProtection="1">
      <alignment horizontal="center" vertical="center" wrapText="1"/>
      <protection/>
    </xf>
    <xf numFmtId="196" fontId="6" fillId="33" borderId="23" xfId="0" applyNumberFormat="1" applyFont="1" applyFill="1" applyBorder="1" applyAlignment="1" applyProtection="1">
      <alignment horizontal="center" vertical="center" wrapText="1"/>
      <protection/>
    </xf>
    <xf numFmtId="196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198" fontId="6" fillId="33" borderId="26" xfId="57" applyNumberFormat="1" applyFont="1" applyFill="1" applyBorder="1" applyAlignment="1" applyProtection="1">
      <alignment horizontal="center" vertical="center"/>
      <protection/>
    </xf>
    <xf numFmtId="198" fontId="6" fillId="33" borderId="27" xfId="57" applyNumberFormat="1" applyFont="1" applyFill="1" applyBorder="1" applyAlignment="1" applyProtection="1">
      <alignment horizontal="center" vertical="center"/>
      <protection/>
    </xf>
    <xf numFmtId="198" fontId="6" fillId="33" borderId="28" xfId="57" applyNumberFormat="1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198" fontId="6" fillId="33" borderId="26" xfId="0" applyNumberFormat="1" applyFont="1" applyFill="1" applyBorder="1" applyAlignment="1" applyProtection="1">
      <alignment horizontal="center" vertical="center"/>
      <protection/>
    </xf>
    <xf numFmtId="198" fontId="6" fillId="33" borderId="28" xfId="0" applyNumberFormat="1" applyFont="1" applyFill="1" applyBorder="1" applyAlignment="1" applyProtection="1">
      <alignment horizontal="center" vertical="center"/>
      <protection/>
    </xf>
    <xf numFmtId="0" fontId="81" fillId="0" borderId="32" xfId="0" applyFont="1" applyBorder="1" applyAlignment="1">
      <alignment horizontal="center" vertical="center" wrapText="1"/>
    </xf>
    <xf numFmtId="0" fontId="81" fillId="0" borderId="78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8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3" xfId="55" applyFont="1" applyFill="1" applyBorder="1" applyAlignment="1">
      <alignment horizontal="center" vertical="center" wrapText="1"/>
      <protection/>
    </xf>
    <xf numFmtId="196" fontId="3" fillId="33" borderId="33" xfId="0" applyNumberFormat="1" applyFont="1" applyFill="1" applyBorder="1" applyAlignment="1" applyProtection="1">
      <alignment horizontal="center" vertical="center" wrapText="1"/>
      <protection/>
    </xf>
    <xf numFmtId="196" fontId="3" fillId="33" borderId="33" xfId="0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96" fontId="6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>
      <alignment horizontal="center" vertical="center"/>
    </xf>
    <xf numFmtId="197" fontId="3" fillId="33" borderId="85" xfId="0" applyNumberFormat="1" applyFont="1" applyFill="1" applyBorder="1" applyAlignment="1" applyProtection="1">
      <alignment horizontal="center" vertical="center"/>
      <protection/>
    </xf>
    <xf numFmtId="0" fontId="3" fillId="33" borderId="34" xfId="0" applyNumberFormat="1" applyFont="1" applyFill="1" applyBorder="1" applyAlignment="1">
      <alignment horizontal="center" vertical="center" wrapText="1"/>
    </xf>
    <xf numFmtId="1" fontId="3" fillId="33" borderId="54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196" fontId="3" fillId="33" borderId="34" xfId="0" applyNumberFormat="1" applyFont="1" applyFill="1" applyBorder="1" applyAlignment="1" applyProtection="1">
      <alignment vertical="center"/>
      <protection/>
    </xf>
    <xf numFmtId="196" fontId="3" fillId="33" borderId="23" xfId="0" applyNumberFormat="1" applyFont="1" applyFill="1" applyBorder="1" applyAlignment="1" applyProtection="1">
      <alignment vertical="center"/>
      <protection/>
    </xf>
    <xf numFmtId="196" fontId="3" fillId="33" borderId="32" xfId="0" applyNumberFormat="1" applyFont="1" applyFill="1" applyBorder="1" applyAlignment="1" applyProtection="1">
      <alignment vertical="center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49" fontId="6" fillId="33" borderId="6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196" fontId="14" fillId="33" borderId="17" xfId="0" applyNumberFormat="1" applyFont="1" applyFill="1" applyBorder="1" applyAlignment="1" applyProtection="1">
      <alignment horizontal="center" vertical="center"/>
      <protection/>
    </xf>
    <xf numFmtId="196" fontId="6" fillId="33" borderId="86" xfId="0" applyNumberFormat="1" applyFont="1" applyFill="1" applyBorder="1" applyAlignment="1" applyProtection="1">
      <alignment vertical="center"/>
      <protection/>
    </xf>
    <xf numFmtId="196" fontId="3" fillId="33" borderId="72" xfId="0" applyNumberFormat="1" applyFont="1" applyFill="1" applyBorder="1" applyAlignment="1" applyProtection="1">
      <alignment horizontal="center" vertical="center"/>
      <protection/>
    </xf>
    <xf numFmtId="196" fontId="25" fillId="33" borderId="23" xfId="0" applyNumberFormat="1" applyFont="1" applyFill="1" applyBorder="1" applyAlignment="1" applyProtection="1">
      <alignment vertical="center"/>
      <protection/>
    </xf>
    <xf numFmtId="0" fontId="3" fillId="33" borderId="63" xfId="0" applyNumberFormat="1" applyFont="1" applyFill="1" applyBorder="1" applyAlignment="1">
      <alignment horizontal="center" vertical="center" wrapText="1"/>
    </xf>
    <xf numFmtId="198" fontId="6" fillId="33" borderId="54" xfId="0" applyNumberFormat="1" applyFont="1" applyFill="1" applyBorder="1" applyAlignment="1" applyProtection="1">
      <alignment horizontal="center" vertical="center"/>
      <protection/>
    </xf>
    <xf numFmtId="197" fontId="6" fillId="33" borderId="72" xfId="0" applyNumberFormat="1" applyFont="1" applyFill="1" applyBorder="1" applyAlignment="1" applyProtection="1">
      <alignment horizontal="center" vertical="center"/>
      <protection/>
    </xf>
    <xf numFmtId="198" fontId="6" fillId="33" borderId="87" xfId="0" applyNumberFormat="1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23" xfId="57" applyFont="1" applyFill="1" applyBorder="1" applyAlignment="1">
      <alignment horizontal="center" vertical="center" wrapText="1"/>
      <protection/>
    </xf>
    <xf numFmtId="0" fontId="3" fillId="33" borderId="63" xfId="57" applyFont="1" applyFill="1" applyBorder="1" applyAlignment="1">
      <alignment horizontal="center" vertical="center" wrapText="1"/>
      <protection/>
    </xf>
    <xf numFmtId="0" fontId="3" fillId="33" borderId="17" xfId="57" applyFont="1" applyFill="1" applyBorder="1" applyAlignment="1">
      <alignment horizontal="center" vertical="center" wrapText="1"/>
      <protection/>
    </xf>
    <xf numFmtId="196" fontId="3" fillId="33" borderId="90" xfId="0" applyNumberFormat="1" applyFont="1" applyFill="1" applyBorder="1" applyAlignment="1" applyProtection="1">
      <alignment vertical="center"/>
      <protection/>
    </xf>
    <xf numFmtId="196" fontId="3" fillId="33" borderId="91" xfId="0" applyNumberFormat="1" applyFont="1" applyFill="1" applyBorder="1" applyAlignment="1" applyProtection="1">
      <alignment vertical="center"/>
      <protection/>
    </xf>
    <xf numFmtId="196" fontId="3" fillId="33" borderId="91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92" xfId="0" applyNumberFormat="1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196" fontId="3" fillId="33" borderId="94" xfId="0" applyNumberFormat="1" applyFont="1" applyFill="1" applyBorder="1" applyAlignment="1" applyProtection="1">
      <alignment horizontal="center" vertical="center"/>
      <protection/>
    </xf>
    <xf numFmtId="49" fontId="3" fillId="33" borderId="92" xfId="0" applyNumberFormat="1" applyFont="1" applyFill="1" applyBorder="1" applyAlignment="1" applyProtection="1">
      <alignment horizontal="center" vertical="center"/>
      <protection/>
    </xf>
    <xf numFmtId="49" fontId="3" fillId="33" borderId="27" xfId="0" applyNumberFormat="1" applyFont="1" applyFill="1" applyBorder="1" applyAlignment="1">
      <alignment horizontal="center" vertical="center" wrapText="1"/>
    </xf>
    <xf numFmtId="196" fontId="3" fillId="33" borderId="95" xfId="0" applyNumberFormat="1" applyFont="1" applyFill="1" applyBorder="1" applyAlignment="1" applyProtection="1">
      <alignment horizontal="center" vertical="center"/>
      <protection/>
    </xf>
    <xf numFmtId="196" fontId="3" fillId="33" borderId="93" xfId="0" applyNumberFormat="1" applyFont="1" applyFill="1" applyBorder="1" applyAlignment="1" applyProtection="1">
      <alignment horizontal="center" vertical="center"/>
      <protection/>
    </xf>
    <xf numFmtId="196" fontId="79" fillId="0" borderId="0" xfId="0" applyNumberFormat="1" applyFont="1" applyFill="1" applyBorder="1" applyAlignment="1" applyProtection="1">
      <alignment vertical="center"/>
      <protection/>
    </xf>
    <xf numFmtId="49" fontId="82" fillId="0" borderId="96" xfId="0" applyNumberFormat="1" applyFont="1" applyFill="1" applyBorder="1" applyAlignment="1">
      <alignment horizontal="left" vertical="center" wrapText="1"/>
    </xf>
    <xf numFmtId="49" fontId="79" fillId="0" borderId="97" xfId="0" applyNumberFormat="1" applyFont="1" applyFill="1" applyBorder="1" applyAlignment="1">
      <alignment horizontal="left" vertical="center" wrapText="1"/>
    </xf>
    <xf numFmtId="49" fontId="79" fillId="0" borderId="98" xfId="57" applyNumberFormat="1" applyFont="1" applyFill="1" applyBorder="1" applyAlignment="1">
      <alignment vertical="center" wrapText="1"/>
      <protection/>
    </xf>
    <xf numFmtId="49" fontId="79" fillId="0" borderId="96" xfId="57" applyNumberFormat="1" applyFont="1" applyFill="1" applyBorder="1" applyAlignment="1">
      <alignment vertical="center" wrapText="1"/>
      <protection/>
    </xf>
    <xf numFmtId="49" fontId="82" fillId="0" borderId="96" xfId="0" applyNumberFormat="1" applyFont="1" applyFill="1" applyBorder="1" applyAlignment="1">
      <alignment vertical="center" wrapText="1"/>
    </xf>
    <xf numFmtId="49" fontId="79" fillId="0" borderId="99" xfId="0" applyNumberFormat="1" applyFont="1" applyFill="1" applyBorder="1" applyAlignment="1">
      <alignment horizontal="left" vertical="center" wrapText="1"/>
    </xf>
    <xf numFmtId="49" fontId="82" fillId="0" borderId="96" xfId="57" applyNumberFormat="1" applyFont="1" applyFill="1" applyBorder="1" applyAlignment="1">
      <alignment vertical="center" wrapText="1"/>
      <protection/>
    </xf>
    <xf numFmtId="49" fontId="79" fillId="0" borderId="96" xfId="57" applyNumberFormat="1" applyFont="1" applyFill="1" applyBorder="1" applyAlignment="1">
      <alignment horizontal="left" vertical="center" wrapText="1"/>
      <protection/>
    </xf>
    <xf numFmtId="202" fontId="3" fillId="33" borderId="100" xfId="0" applyNumberFormat="1" applyFont="1" applyFill="1" applyBorder="1" applyAlignment="1" applyProtection="1">
      <alignment horizontal="center" vertical="center"/>
      <protection/>
    </xf>
    <xf numFmtId="202" fontId="3" fillId="33" borderId="61" xfId="0" applyNumberFormat="1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center" vertical="center" wrapText="1"/>
    </xf>
    <xf numFmtId="196" fontId="3" fillId="33" borderId="14" xfId="0" applyNumberFormat="1" applyFont="1" applyFill="1" applyBorder="1" applyAlignment="1" applyProtection="1">
      <alignment horizontal="center" vertical="center"/>
      <protection/>
    </xf>
    <xf numFmtId="202" fontId="3" fillId="33" borderId="84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196" fontId="3" fillId="33" borderId="21" xfId="0" applyNumberFormat="1" applyFont="1" applyFill="1" applyBorder="1" applyAlignment="1" applyProtection="1">
      <alignment horizontal="center" vertical="center" wrapText="1"/>
      <protection/>
    </xf>
    <xf numFmtId="49" fontId="82" fillId="0" borderId="98" xfId="0" applyNumberFormat="1" applyFont="1" applyBorder="1" applyAlignment="1">
      <alignment horizontal="left" vertical="center" wrapText="1"/>
    </xf>
    <xf numFmtId="49" fontId="3" fillId="33" borderId="101" xfId="0" applyNumberFormat="1" applyFont="1" applyFill="1" applyBorder="1" applyAlignment="1">
      <alignment horizontal="center" vertical="center"/>
    </xf>
    <xf numFmtId="0" fontId="3" fillId="33" borderId="52" xfId="0" applyNumberFormat="1" applyFont="1" applyFill="1" applyBorder="1" applyAlignment="1">
      <alignment horizontal="center" vertical="center"/>
    </xf>
    <xf numFmtId="0" fontId="3" fillId="33" borderId="69" xfId="0" applyNumberFormat="1" applyFont="1" applyFill="1" applyBorder="1" applyAlignment="1">
      <alignment horizontal="center" vertical="center" wrapText="1"/>
    </xf>
    <xf numFmtId="0" fontId="3" fillId="33" borderId="70" xfId="0" applyNumberFormat="1" applyFont="1" applyFill="1" applyBorder="1" applyAlignment="1">
      <alignment horizontal="center" vertical="center" wrapText="1"/>
    </xf>
    <xf numFmtId="49" fontId="3" fillId="33" borderId="102" xfId="0" applyNumberFormat="1" applyFont="1" applyFill="1" applyBorder="1" applyAlignment="1" applyProtection="1">
      <alignment vertical="center"/>
      <protection/>
    </xf>
    <xf numFmtId="0" fontId="3" fillId="33" borderId="103" xfId="0" applyNumberFormat="1" applyFont="1" applyFill="1" applyBorder="1" applyAlignment="1" applyProtection="1">
      <alignment horizontal="center" vertical="center" wrapText="1"/>
      <protection/>
    </xf>
    <xf numFmtId="196" fontId="3" fillId="33" borderId="104" xfId="0" applyNumberFormat="1" applyFont="1" applyFill="1" applyBorder="1" applyAlignment="1" applyProtection="1">
      <alignment horizontal="center" vertical="center" wrapText="1"/>
      <protection/>
    </xf>
    <xf numFmtId="198" fontId="6" fillId="33" borderId="105" xfId="0" applyNumberFormat="1" applyFont="1" applyFill="1" applyBorder="1" applyAlignment="1" applyProtection="1">
      <alignment horizontal="center" vertical="center"/>
      <protection/>
    </xf>
    <xf numFmtId="198" fontId="6" fillId="33" borderId="65" xfId="0" applyNumberFormat="1" applyFont="1" applyFill="1" applyBorder="1" applyAlignment="1" applyProtection="1">
      <alignment horizontal="center" vertical="center"/>
      <protection/>
    </xf>
    <xf numFmtId="198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69" xfId="0" applyNumberFormat="1" applyFont="1" applyFill="1" applyBorder="1" applyAlignment="1" applyProtection="1">
      <alignment horizontal="center" vertical="center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49" fontId="79" fillId="0" borderId="33" xfId="0" applyNumberFormat="1" applyFont="1" applyFill="1" applyBorder="1" applyAlignment="1">
      <alignment horizontal="left" vertical="center" wrapText="1"/>
    </xf>
    <xf numFmtId="49" fontId="82" fillId="0" borderId="33" xfId="0" applyNumberFormat="1" applyFont="1" applyFill="1" applyBorder="1" applyAlignment="1">
      <alignment horizontal="left" vertical="center" wrapText="1"/>
    </xf>
    <xf numFmtId="49" fontId="79" fillId="0" borderId="21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left" vertical="center" wrapText="1"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196" fontId="3" fillId="0" borderId="63" xfId="0" applyNumberFormat="1" applyFont="1" applyFill="1" applyBorder="1" applyAlignment="1" applyProtection="1">
      <alignment horizontal="center" vertical="center"/>
      <protection/>
    </xf>
    <xf numFmtId="198" fontId="3" fillId="0" borderId="49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22" xfId="0" applyNumberFormat="1" applyFont="1" applyFill="1" applyBorder="1" applyAlignment="1" applyProtection="1">
      <alignment horizontal="center" vertical="center"/>
      <protection/>
    </xf>
    <xf numFmtId="196" fontId="5" fillId="0" borderId="0" xfId="0" applyNumberFormat="1" applyFont="1" applyFill="1" applyBorder="1" applyAlignment="1" applyProtection="1">
      <alignment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8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197" fontId="83" fillId="0" borderId="22" xfId="0" applyNumberFormat="1" applyFont="1" applyFill="1" applyBorder="1" applyAlignment="1" applyProtection="1">
      <alignment horizontal="center" vertical="center"/>
      <protection/>
    </xf>
    <xf numFmtId="197" fontId="83" fillId="0" borderId="23" xfId="0" applyNumberFormat="1" applyFont="1" applyFill="1" applyBorder="1" applyAlignment="1" applyProtection="1">
      <alignment horizontal="center" vertical="center"/>
      <protection/>
    </xf>
    <xf numFmtId="197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23" xfId="0" applyNumberFormat="1" applyFont="1" applyFill="1" applyBorder="1" applyAlignment="1" applyProtection="1">
      <alignment horizontal="center" vertical="center"/>
      <protection/>
    </xf>
    <xf numFmtId="197" fontId="3" fillId="0" borderId="10" xfId="0" applyNumberFormat="1" applyFont="1" applyFill="1" applyBorder="1" applyAlignment="1" applyProtection="1">
      <alignment horizontal="center" vertical="center"/>
      <protection/>
    </xf>
    <xf numFmtId="196" fontId="80" fillId="0" borderId="0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197" fontId="3" fillId="0" borderId="20" xfId="0" applyNumberFormat="1" applyFont="1" applyFill="1" applyBorder="1" applyAlignment="1" applyProtection="1">
      <alignment horizontal="center" vertical="center"/>
      <protection/>
    </xf>
    <xf numFmtId="197" fontId="3" fillId="0" borderId="12" xfId="0" applyNumberFormat="1" applyFont="1" applyFill="1" applyBorder="1" applyAlignment="1" applyProtection="1">
      <alignment horizontal="center" vertical="center"/>
      <protection/>
    </xf>
    <xf numFmtId="197" fontId="3" fillId="0" borderId="32" xfId="0" applyNumberFormat="1" applyFont="1" applyFill="1" applyBorder="1" applyAlignment="1" applyProtection="1">
      <alignment horizontal="center" vertical="center"/>
      <protection/>
    </xf>
    <xf numFmtId="197" fontId="3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199" fontId="3" fillId="0" borderId="12" xfId="0" applyNumberFormat="1" applyFont="1" applyFill="1" applyBorder="1" applyAlignment="1" applyProtection="1">
      <alignment horizontal="center" vertical="center"/>
      <protection/>
    </xf>
    <xf numFmtId="197" fontId="14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9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19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7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197" fontId="3" fillId="0" borderId="79" xfId="0" applyNumberFormat="1" applyFont="1" applyFill="1" applyBorder="1" applyAlignment="1" applyProtection="1">
      <alignment horizontal="center" vertical="center"/>
      <protection/>
    </xf>
    <xf numFmtId="198" fontId="3" fillId="0" borderId="109" xfId="0" applyNumberFormat="1" applyFont="1" applyFill="1" applyBorder="1" applyAlignment="1" applyProtection="1">
      <alignment horizontal="center" vertical="center"/>
      <protection/>
    </xf>
    <xf numFmtId="49" fontId="79" fillId="0" borderId="20" xfId="0" applyNumberFormat="1" applyFont="1" applyFill="1" applyBorder="1" applyAlignment="1">
      <alignment horizontal="center" vertical="center" wrapText="1"/>
    </xf>
    <xf numFmtId="0" fontId="79" fillId="0" borderId="38" xfId="0" applyNumberFormat="1" applyFont="1" applyFill="1" applyBorder="1" applyAlignment="1">
      <alignment horizontal="center" vertical="center"/>
    </xf>
    <xf numFmtId="49" fontId="79" fillId="0" borderId="38" xfId="0" applyNumberFormat="1" applyFont="1" applyFill="1" applyBorder="1" applyAlignment="1">
      <alignment horizontal="center" vertical="center"/>
    </xf>
    <xf numFmtId="0" fontId="79" fillId="0" borderId="79" xfId="0" applyNumberFormat="1" applyFont="1" applyFill="1" applyBorder="1" applyAlignment="1" applyProtection="1">
      <alignment horizontal="center" vertical="center"/>
      <protection/>
    </xf>
    <xf numFmtId="198" fontId="79" fillId="0" borderId="19" xfId="0" applyNumberFormat="1" applyFont="1" applyFill="1" applyBorder="1" applyAlignment="1" applyProtection="1">
      <alignment horizontal="center" vertical="center"/>
      <protection/>
    </xf>
    <xf numFmtId="1" fontId="79" fillId="0" borderId="39" xfId="0" applyNumberFormat="1" applyFont="1" applyFill="1" applyBorder="1" applyAlignment="1">
      <alignment horizontal="center" vertical="center"/>
    </xf>
    <xf numFmtId="0" fontId="79" fillId="0" borderId="39" xfId="0" applyNumberFormat="1" applyFont="1" applyFill="1" applyBorder="1" applyAlignment="1">
      <alignment horizontal="center" vertical="center"/>
    </xf>
    <xf numFmtId="1" fontId="79" fillId="0" borderId="79" xfId="0" applyNumberFormat="1" applyFont="1" applyFill="1" applyBorder="1" applyAlignment="1">
      <alignment horizontal="center" vertical="center"/>
    </xf>
    <xf numFmtId="0" fontId="79" fillId="0" borderId="56" xfId="0" applyFont="1" applyFill="1" applyBorder="1" applyAlignment="1">
      <alignment horizontal="center" vertical="center" wrapText="1"/>
    </xf>
    <xf numFmtId="0" fontId="84" fillId="0" borderId="106" xfId="0" applyFont="1" applyFill="1" applyBorder="1" applyAlignment="1">
      <alignment horizontal="center" vertical="center" wrapText="1"/>
    </xf>
    <xf numFmtId="0" fontId="84" fillId="0" borderId="107" xfId="0" applyFont="1" applyFill="1" applyBorder="1" applyAlignment="1">
      <alignment horizontal="center" vertical="center" wrapText="1"/>
    </xf>
    <xf numFmtId="0" fontId="84" fillId="0" borderId="108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196" fontId="84" fillId="0" borderId="0" xfId="0" applyNumberFormat="1" applyFont="1" applyFill="1" applyBorder="1" applyAlignment="1" applyProtection="1">
      <alignment vertical="center"/>
      <protection/>
    </xf>
    <xf numFmtId="196" fontId="84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110" xfId="0" applyNumberFormat="1" applyFont="1" applyFill="1" applyBorder="1" applyAlignment="1" applyProtection="1">
      <alignment horizontal="center" vertical="center"/>
      <protection/>
    </xf>
    <xf numFmtId="1" fontId="79" fillId="0" borderId="0" xfId="0" applyNumberFormat="1" applyFont="1" applyFill="1" applyBorder="1" applyAlignment="1">
      <alignment horizontal="center" vertical="center"/>
    </xf>
    <xf numFmtId="0" fontId="79" fillId="0" borderId="22" xfId="0" applyNumberFormat="1" applyFont="1" applyFill="1" applyBorder="1" applyAlignment="1">
      <alignment horizontal="center" vertical="center"/>
    </xf>
    <xf numFmtId="49" fontId="79" fillId="0" borderId="22" xfId="0" applyNumberFormat="1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 wrapText="1"/>
    </xf>
    <xf numFmtId="0" fontId="79" fillId="0" borderId="111" xfId="0" applyNumberFormat="1" applyFont="1" applyFill="1" applyBorder="1" applyAlignment="1" applyProtection="1">
      <alignment horizontal="center" vertical="center"/>
      <protection/>
    </xf>
    <xf numFmtId="0" fontId="79" fillId="0" borderId="112" xfId="0" applyFont="1" applyFill="1" applyBorder="1" applyAlignment="1">
      <alignment horizontal="center" vertical="center"/>
    </xf>
    <xf numFmtId="0" fontId="79" fillId="0" borderId="42" xfId="0" applyNumberFormat="1" applyFont="1" applyFill="1" applyBorder="1" applyAlignment="1">
      <alignment horizontal="center" vertical="center" wrapText="1"/>
    </xf>
    <xf numFmtId="0" fontId="84" fillId="0" borderId="113" xfId="0" applyNumberFormat="1" applyFont="1" applyFill="1" applyBorder="1" applyAlignment="1">
      <alignment horizontal="center" vertical="center" wrapText="1"/>
    </xf>
    <xf numFmtId="0" fontId="84" fillId="0" borderId="112" xfId="0" applyNumberFormat="1" applyFont="1" applyFill="1" applyBorder="1" applyAlignment="1">
      <alignment horizontal="center" vertical="center" wrapText="1"/>
    </xf>
    <xf numFmtId="0" fontId="84" fillId="0" borderId="79" xfId="0" applyNumberFormat="1" applyFont="1" applyFill="1" applyBorder="1" applyAlignment="1">
      <alignment horizontal="center" vertical="center" wrapText="1"/>
    </xf>
    <xf numFmtId="0" fontId="84" fillId="0" borderId="22" xfId="0" applyNumberFormat="1" applyFont="1" applyFill="1" applyBorder="1" applyAlignment="1">
      <alignment horizontal="center" vertical="center" wrapText="1"/>
    </xf>
    <xf numFmtId="196" fontId="80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114" xfId="0" applyNumberFormat="1" applyFont="1" applyFill="1" applyBorder="1" applyAlignment="1" applyProtection="1">
      <alignment horizontal="center" vertical="center"/>
      <protection/>
    </xf>
    <xf numFmtId="198" fontId="79" fillId="0" borderId="109" xfId="0" applyNumberFormat="1" applyFont="1" applyFill="1" applyBorder="1" applyAlignment="1" applyProtection="1">
      <alignment horizontal="center" vertical="center"/>
      <protection/>
    </xf>
    <xf numFmtId="196" fontId="79" fillId="0" borderId="22" xfId="0" applyNumberFormat="1" applyFont="1" applyFill="1" applyBorder="1" applyAlignment="1" applyProtection="1">
      <alignment vertical="center"/>
      <protection/>
    </xf>
    <xf numFmtId="0" fontId="79" fillId="0" borderId="50" xfId="0" applyNumberFormat="1" applyFont="1" applyFill="1" applyBorder="1" applyAlignment="1" applyProtection="1">
      <alignment horizontal="center" vertical="center"/>
      <protection/>
    </xf>
    <xf numFmtId="196" fontId="3" fillId="0" borderId="22" xfId="0" applyNumberFormat="1" applyFont="1" applyFill="1" applyBorder="1" applyAlignment="1" applyProtection="1">
      <alignment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112" xfId="0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113" xfId="0" applyNumberFormat="1" applyFont="1" applyFill="1" applyBorder="1" applyAlignment="1">
      <alignment horizontal="center" vertical="center" wrapText="1"/>
    </xf>
    <xf numFmtId="0" fontId="3" fillId="0" borderId="112" xfId="0" applyNumberFormat="1" applyFont="1" applyFill="1" applyBorder="1" applyAlignment="1">
      <alignment horizontal="center" vertical="center" wrapText="1"/>
    </xf>
    <xf numFmtId="0" fontId="3" fillId="0" borderId="7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15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89" xfId="0" applyNumberFormat="1" applyFont="1" applyFill="1" applyBorder="1" applyAlignment="1" applyProtection="1">
      <alignment horizontal="center" vertical="center"/>
      <protection/>
    </xf>
    <xf numFmtId="0" fontId="3" fillId="0" borderId="116" xfId="0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1" fontId="3" fillId="0" borderId="89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117" xfId="0" applyNumberFormat="1" applyFont="1" applyFill="1" applyBorder="1" applyAlignment="1">
      <alignment horizontal="center" vertical="center" wrapText="1"/>
    </xf>
    <xf numFmtId="0" fontId="3" fillId="0" borderId="116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198" fontId="3" fillId="0" borderId="118" xfId="0" applyNumberFormat="1" applyFont="1" applyFill="1" applyBorder="1" applyAlignment="1" applyProtection="1">
      <alignment horizontal="center" vertical="center"/>
      <protection/>
    </xf>
    <xf numFmtId="198" fontId="3" fillId="0" borderId="1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198" fontId="3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00" fontId="3" fillId="0" borderId="22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>
      <alignment horizontal="center" vertical="center"/>
    </xf>
    <xf numFmtId="198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horizontal="right" vertical="center"/>
      <protection/>
    </xf>
    <xf numFmtId="202" fontId="3" fillId="0" borderId="0" xfId="0" applyNumberFormat="1" applyFont="1" applyFill="1" applyBorder="1" applyAlignment="1" applyProtection="1">
      <alignment vertical="center"/>
      <protection/>
    </xf>
    <xf numFmtId="200" fontId="3" fillId="0" borderId="12" xfId="0" applyNumberFormat="1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96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198" fontId="79" fillId="0" borderId="24" xfId="0" applyNumberFormat="1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1" fontId="79" fillId="0" borderId="22" xfId="0" applyNumberFormat="1" applyFont="1" applyFill="1" applyBorder="1" applyAlignment="1">
      <alignment horizontal="center" vertical="center"/>
    </xf>
    <xf numFmtId="1" fontId="79" fillId="0" borderId="23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center" vertical="center" wrapText="1"/>
    </xf>
    <xf numFmtId="196" fontId="79" fillId="0" borderId="0" xfId="0" applyNumberFormat="1" applyFont="1" applyFill="1" applyBorder="1" applyAlignment="1" applyProtection="1">
      <alignment vertical="center"/>
      <protection/>
    </xf>
    <xf numFmtId="49" fontId="79" fillId="0" borderId="25" xfId="0" applyNumberFormat="1" applyFont="1" applyFill="1" applyBorder="1" applyAlignment="1">
      <alignment horizontal="center" vertical="center"/>
    </xf>
    <xf numFmtId="49" fontId="79" fillId="0" borderId="41" xfId="0" applyNumberFormat="1" applyFont="1" applyFill="1" applyBorder="1" applyAlignment="1">
      <alignment horizontal="left" vertical="center" wrapText="1"/>
    </xf>
    <xf numFmtId="49" fontId="82" fillId="0" borderId="41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198" fontId="3" fillId="0" borderId="124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197" fontId="8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198" fontId="3" fillId="0" borderId="61" xfId="0" applyNumberFormat="1" applyFont="1" applyFill="1" applyBorder="1" applyAlignment="1">
      <alignment horizontal="center" vertical="center"/>
    </xf>
    <xf numFmtId="198" fontId="3" fillId="0" borderId="54" xfId="0" applyNumberFormat="1" applyFont="1" applyFill="1" applyBorder="1" applyAlignment="1">
      <alignment horizontal="center" vertical="center"/>
    </xf>
    <xf numFmtId="198" fontId="3" fillId="0" borderId="53" xfId="0" applyNumberFormat="1" applyFont="1" applyFill="1" applyBorder="1" applyAlignment="1">
      <alignment horizontal="center" vertical="center"/>
    </xf>
    <xf numFmtId="196" fontId="3" fillId="0" borderId="74" xfId="0" applyNumberFormat="1" applyFont="1" applyFill="1" applyBorder="1" applyAlignment="1" applyProtection="1">
      <alignment horizontal="center" vertical="center"/>
      <protection/>
    </xf>
    <xf numFmtId="49" fontId="3" fillId="0" borderId="112" xfId="0" applyNumberFormat="1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 wrapText="1"/>
    </xf>
    <xf numFmtId="49" fontId="79" fillId="0" borderId="112" xfId="0" applyNumberFormat="1" applyFont="1" applyFill="1" applyBorder="1" applyAlignment="1">
      <alignment horizontal="center" vertical="center"/>
    </xf>
    <xf numFmtId="49" fontId="79" fillId="0" borderId="110" xfId="0" applyNumberFormat="1" applyFont="1" applyFill="1" applyBorder="1" applyAlignment="1">
      <alignment horizontal="center" vertical="center"/>
    </xf>
    <xf numFmtId="49" fontId="79" fillId="0" borderId="111" xfId="0" applyNumberFormat="1" applyFont="1" applyFill="1" applyBorder="1" applyAlignment="1">
      <alignment horizontal="center" vertical="center"/>
    </xf>
    <xf numFmtId="49" fontId="79" fillId="0" borderId="114" xfId="0" applyNumberFormat="1" applyFont="1" applyFill="1" applyBorder="1" applyAlignment="1">
      <alignment horizontal="center" vertical="center"/>
    </xf>
    <xf numFmtId="0" fontId="79" fillId="0" borderId="50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112" xfId="0" applyNumberFormat="1" applyFont="1" applyFill="1" applyBorder="1" applyAlignment="1">
      <alignment horizontal="center" vertical="center"/>
    </xf>
    <xf numFmtId="0" fontId="3" fillId="0" borderId="116" xfId="0" applyNumberFormat="1" applyFont="1" applyFill="1" applyBorder="1" applyAlignment="1">
      <alignment horizontal="center" vertical="center"/>
    </xf>
    <xf numFmtId="49" fontId="3" fillId="0" borderId="116" xfId="0" applyNumberFormat="1" applyFont="1" applyFill="1" applyBorder="1" applyAlignment="1">
      <alignment horizontal="center" vertical="center"/>
    </xf>
    <xf numFmtId="196" fontId="3" fillId="0" borderId="11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>
      <alignment horizontal="center" vertical="center" wrapText="1"/>
    </xf>
    <xf numFmtId="49" fontId="79" fillId="0" borderId="28" xfId="0" applyNumberFormat="1" applyFont="1" applyFill="1" applyBorder="1" applyAlignment="1">
      <alignment horizontal="left" vertical="center" wrapText="1"/>
    </xf>
    <xf numFmtId="49" fontId="79" fillId="0" borderId="125" xfId="0" applyNumberFormat="1" applyFont="1" applyFill="1" applyBorder="1" applyAlignment="1">
      <alignment horizontal="left" vertical="center" wrapText="1"/>
    </xf>
    <xf numFmtId="49" fontId="14" fillId="0" borderId="125" xfId="0" applyNumberFormat="1" applyFont="1" applyFill="1" applyBorder="1" applyAlignment="1">
      <alignment horizontal="left" vertical="center" wrapText="1"/>
    </xf>
    <xf numFmtId="49" fontId="3" fillId="0" borderId="125" xfId="0" applyNumberFormat="1" applyFont="1" applyFill="1" applyBorder="1" applyAlignment="1">
      <alignment horizontal="left" vertical="center" wrapText="1"/>
    </xf>
    <xf numFmtId="49" fontId="3" fillId="0" borderId="96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82" fillId="0" borderId="97" xfId="0" applyNumberFormat="1" applyFont="1" applyFill="1" applyBorder="1" applyAlignment="1">
      <alignment horizontal="left" vertical="center" wrapText="1"/>
    </xf>
    <xf numFmtId="49" fontId="79" fillId="0" borderId="96" xfId="0" applyNumberFormat="1" applyFont="1" applyFill="1" applyBorder="1" applyAlignment="1">
      <alignment horizontal="left" vertical="center" wrapText="1"/>
    </xf>
    <xf numFmtId="49" fontId="82" fillId="0" borderId="125" xfId="0" applyNumberFormat="1" applyFont="1" applyFill="1" applyBorder="1" applyAlignment="1">
      <alignment horizontal="left" vertical="center" wrapText="1"/>
    </xf>
    <xf numFmtId="49" fontId="3" fillId="0" borderId="97" xfId="0" applyNumberFormat="1" applyFont="1" applyFill="1" applyBorder="1" applyAlignment="1">
      <alignment horizontal="left" vertical="center" wrapText="1"/>
    </xf>
    <xf numFmtId="49" fontId="3" fillId="0" borderId="126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14" fillId="0" borderId="96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79" fillId="0" borderId="33" xfId="0" applyFont="1" applyFill="1" applyBorder="1" applyAlignment="1">
      <alignment horizontal="left" vertical="center" wrapText="1"/>
    </xf>
    <xf numFmtId="0" fontId="79" fillId="0" borderId="41" xfId="0" applyFont="1" applyFill="1" applyBorder="1" applyAlignment="1">
      <alignment horizontal="left" vertical="center" wrapText="1"/>
    </xf>
    <xf numFmtId="0" fontId="82" fillId="0" borderId="41" xfId="0" applyFont="1" applyFill="1" applyBorder="1" applyAlignment="1">
      <alignment horizontal="left" vertical="center" wrapText="1"/>
    </xf>
    <xf numFmtId="49" fontId="14" fillId="33" borderId="32" xfId="0" applyNumberFormat="1" applyFont="1" applyFill="1" applyBorder="1" applyAlignment="1">
      <alignment horizontal="left" vertical="center" wrapText="1"/>
    </xf>
    <xf numFmtId="49" fontId="82" fillId="33" borderId="50" xfId="0" applyNumberFormat="1" applyFont="1" applyFill="1" applyBorder="1" applyAlignment="1">
      <alignment horizontal="left" vertical="center" wrapText="1"/>
    </xf>
    <xf numFmtId="198" fontId="3" fillId="33" borderId="45" xfId="0" applyNumberFormat="1" applyFont="1" applyFill="1" applyBorder="1" applyAlignment="1">
      <alignment horizontal="center" vertical="center" wrapText="1"/>
    </xf>
    <xf numFmtId="196" fontId="3" fillId="33" borderId="100" xfId="0" applyNumberFormat="1" applyFont="1" applyFill="1" applyBorder="1" applyAlignment="1" applyProtection="1">
      <alignment vertical="center"/>
      <protection/>
    </xf>
    <xf numFmtId="197" fontId="3" fillId="33" borderId="14" xfId="0" applyNumberFormat="1" applyFont="1" applyFill="1" applyBorder="1" applyAlignment="1" applyProtection="1">
      <alignment horizontal="center" vertical="center"/>
      <protection/>
    </xf>
    <xf numFmtId="197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51" xfId="0" applyNumberFormat="1" applyFont="1" applyFill="1" applyBorder="1" applyAlignment="1" applyProtection="1">
      <alignment horizontal="center" vertical="center"/>
      <protection/>
    </xf>
    <xf numFmtId="0" fontId="3" fillId="33" borderId="52" xfId="0" applyNumberFormat="1" applyFont="1" applyFill="1" applyBorder="1" applyAlignment="1" applyProtection="1">
      <alignment horizontal="center" vertical="center"/>
      <protection/>
    </xf>
    <xf numFmtId="196" fontId="3" fillId="33" borderId="51" xfId="0" applyNumberFormat="1" applyFont="1" applyFill="1" applyBorder="1" applyAlignment="1" applyProtection="1">
      <alignment horizontal="center" vertical="center"/>
      <protection/>
    </xf>
    <xf numFmtId="196" fontId="3" fillId="33" borderId="52" xfId="0" applyNumberFormat="1" applyFont="1" applyFill="1" applyBorder="1" applyAlignment="1" applyProtection="1">
      <alignment horizontal="center" vertical="center"/>
      <protection/>
    </xf>
    <xf numFmtId="196" fontId="3" fillId="33" borderId="53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horizontal="center" vertical="center"/>
      <protection/>
    </xf>
    <xf numFmtId="196" fontId="3" fillId="0" borderId="33" xfId="0" applyNumberFormat="1" applyFont="1" applyFill="1" applyBorder="1" applyAlignment="1" applyProtection="1">
      <alignment horizontal="center" vertical="center"/>
      <protection/>
    </xf>
    <xf numFmtId="197" fontId="83" fillId="0" borderId="33" xfId="0" applyNumberFormat="1" applyFont="1" applyFill="1" applyBorder="1" applyAlignment="1" applyProtection="1">
      <alignment horizontal="center" vertical="center"/>
      <protection/>
    </xf>
    <xf numFmtId="197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84" fillId="0" borderId="33" xfId="0" applyFont="1" applyFill="1" applyBorder="1" applyAlignment="1">
      <alignment horizontal="center" vertical="center" wrapText="1"/>
    </xf>
    <xf numFmtId="0" fontId="84" fillId="0" borderId="33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85" fillId="0" borderId="33" xfId="0" applyFont="1" applyFill="1" applyBorder="1" applyAlignment="1">
      <alignment horizontal="center" vertical="center" wrapText="1"/>
    </xf>
    <xf numFmtId="1" fontId="3" fillId="33" borderId="61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98" fontId="3" fillId="0" borderId="124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8" fontId="3" fillId="0" borderId="75" xfId="0" applyNumberFormat="1" applyFont="1" applyFill="1" applyBorder="1" applyAlignment="1">
      <alignment horizontal="center" vertical="center"/>
    </xf>
    <xf numFmtId="198" fontId="3" fillId="0" borderId="69" xfId="0" applyNumberFormat="1" applyFont="1" applyFill="1" applyBorder="1" applyAlignment="1">
      <alignment horizontal="center" vertical="center"/>
    </xf>
    <xf numFmtId="198" fontId="3" fillId="0" borderId="70" xfId="0" applyNumberFormat="1" applyFont="1" applyFill="1" applyBorder="1" applyAlignment="1">
      <alignment horizontal="center" vertical="center"/>
    </xf>
    <xf numFmtId="1" fontId="3" fillId="33" borderId="71" xfId="0" applyNumberFormat="1" applyFont="1" applyFill="1" applyBorder="1" applyAlignment="1">
      <alignment horizontal="center" vertical="center" wrapText="1"/>
    </xf>
    <xf numFmtId="0" fontId="3" fillId="33" borderId="127" xfId="0" applyNumberFormat="1" applyFont="1" applyFill="1" applyBorder="1" applyAlignment="1">
      <alignment horizontal="center" vertical="center"/>
    </xf>
    <xf numFmtId="198" fontId="3" fillId="33" borderId="128" xfId="0" applyNumberFormat="1" applyFont="1" applyFill="1" applyBorder="1" applyAlignment="1" applyProtection="1">
      <alignment horizontal="center" vertical="center"/>
      <protection/>
    </xf>
    <xf numFmtId="198" fontId="3" fillId="33" borderId="92" xfId="0" applyNumberFormat="1" applyFont="1" applyFill="1" applyBorder="1" applyAlignment="1">
      <alignment horizontal="center" vertical="center"/>
    </xf>
    <xf numFmtId="198" fontId="3" fillId="33" borderId="95" xfId="0" applyNumberFormat="1" applyFont="1" applyFill="1" applyBorder="1" applyAlignment="1">
      <alignment horizontal="center" vertical="center"/>
    </xf>
    <xf numFmtId="1" fontId="3" fillId="33" borderId="129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left" vertical="center" wrapText="1"/>
    </xf>
    <xf numFmtId="196" fontId="14" fillId="33" borderId="93" xfId="0" applyNumberFormat="1" applyFont="1" applyFill="1" applyBorder="1" applyAlignment="1" applyProtection="1">
      <alignment horizontal="center" vertical="center"/>
      <protection/>
    </xf>
    <xf numFmtId="198" fontId="6" fillId="33" borderId="94" xfId="0" applyNumberFormat="1" applyFont="1" applyFill="1" applyBorder="1" applyAlignment="1" applyProtection="1">
      <alignment horizontal="center" vertical="center"/>
      <protection/>
    </xf>
    <xf numFmtId="49" fontId="3" fillId="33" borderId="130" xfId="0" applyNumberFormat="1" applyFont="1" applyFill="1" applyBorder="1" applyAlignment="1" applyProtection="1">
      <alignment horizontal="center" vertical="center"/>
      <protection/>
    </xf>
    <xf numFmtId="196" fontId="3" fillId="33" borderId="131" xfId="0" applyNumberFormat="1" applyFont="1" applyFill="1" applyBorder="1" applyAlignment="1" applyProtection="1">
      <alignment horizontal="left" vertical="center"/>
      <protection/>
    </xf>
    <xf numFmtId="196" fontId="13" fillId="33" borderId="132" xfId="0" applyNumberFormat="1" applyFont="1" applyFill="1" applyBorder="1" applyAlignment="1" applyProtection="1">
      <alignment horizontal="center" vertical="center"/>
      <protection/>
    </xf>
    <xf numFmtId="196" fontId="13" fillId="33" borderId="133" xfId="0" applyNumberFormat="1" applyFont="1" applyFill="1" applyBorder="1" applyAlignment="1" applyProtection="1">
      <alignment horizontal="center" vertical="center"/>
      <protection/>
    </xf>
    <xf numFmtId="198" fontId="6" fillId="33" borderId="134" xfId="0" applyNumberFormat="1" applyFont="1" applyFill="1" applyBorder="1" applyAlignment="1" applyProtection="1">
      <alignment horizontal="center" vertical="center"/>
      <protection/>
    </xf>
    <xf numFmtId="1" fontId="3" fillId="33" borderId="66" xfId="0" applyNumberFormat="1" applyFont="1" applyFill="1" applyBorder="1" applyAlignment="1">
      <alignment horizontal="center" vertical="center"/>
    </xf>
    <xf numFmtId="0" fontId="6" fillId="33" borderId="93" xfId="0" applyNumberFormat="1" applyFont="1" applyFill="1" applyBorder="1" applyAlignment="1" applyProtection="1">
      <alignment horizontal="center" vertical="center"/>
      <protection/>
    </xf>
    <xf numFmtId="0" fontId="6" fillId="33" borderId="135" xfId="0" applyNumberFormat="1" applyFont="1" applyFill="1" applyBorder="1" applyAlignment="1" applyProtection="1">
      <alignment horizontal="center" vertical="center"/>
      <protection/>
    </xf>
    <xf numFmtId="196" fontId="3" fillId="33" borderId="95" xfId="0" applyNumberFormat="1" applyFont="1" applyFill="1" applyBorder="1" applyAlignment="1" applyProtection="1">
      <alignment horizontal="center" vertical="center" wrapText="1"/>
      <protection/>
    </xf>
    <xf numFmtId="0" fontId="3" fillId="33" borderId="93" xfId="0" applyNumberFormat="1" applyFont="1" applyFill="1" applyBorder="1" applyAlignment="1" applyProtection="1">
      <alignment horizontal="center" vertical="center" wrapText="1"/>
      <protection/>
    </xf>
    <xf numFmtId="196" fontId="3" fillId="33" borderId="94" xfId="0" applyNumberFormat="1" applyFont="1" applyFill="1" applyBorder="1" applyAlignment="1" applyProtection="1">
      <alignment horizontal="center" vertical="center" wrapText="1"/>
      <protection/>
    </xf>
    <xf numFmtId="198" fontId="6" fillId="33" borderId="136" xfId="0" applyNumberFormat="1" applyFont="1" applyFill="1" applyBorder="1" applyAlignment="1" applyProtection="1">
      <alignment horizontal="center" vertical="center" wrapText="1"/>
      <protection/>
    </xf>
    <xf numFmtId="198" fontId="3" fillId="33" borderId="95" xfId="0" applyNumberFormat="1" applyFont="1" applyFill="1" applyBorder="1" applyAlignment="1" applyProtection="1">
      <alignment horizontal="center" vertical="center" wrapText="1"/>
      <protection/>
    </xf>
    <xf numFmtId="198" fontId="3" fillId="33" borderId="93" xfId="0" applyNumberFormat="1" applyFont="1" applyFill="1" applyBorder="1" applyAlignment="1" applyProtection="1">
      <alignment horizontal="center" vertical="center" wrapText="1"/>
      <protection/>
    </xf>
    <xf numFmtId="198" fontId="3" fillId="33" borderId="94" xfId="0" applyNumberFormat="1" applyFont="1" applyFill="1" applyBorder="1" applyAlignment="1" applyProtection="1">
      <alignment horizontal="center" vertical="center" wrapText="1"/>
      <protection/>
    </xf>
    <xf numFmtId="202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98" fontId="6" fillId="33" borderId="69" xfId="0" applyNumberFormat="1" applyFont="1" applyFill="1" applyBorder="1" applyAlignment="1" applyProtection="1">
      <alignment horizontal="center" vertical="center" wrapText="1"/>
      <protection/>
    </xf>
    <xf numFmtId="198" fontId="6" fillId="33" borderId="70" xfId="0" applyNumberFormat="1" applyFont="1" applyFill="1" applyBorder="1" applyAlignment="1" applyProtection="1">
      <alignment horizontal="center" vertical="center" wrapText="1"/>
      <protection/>
    </xf>
    <xf numFmtId="196" fontId="3" fillId="33" borderId="75" xfId="0" applyNumberFormat="1" applyFont="1" applyFill="1" applyBorder="1" applyAlignment="1" applyProtection="1">
      <alignment horizontal="center" vertical="center" wrapText="1"/>
      <protection/>
    </xf>
    <xf numFmtId="0" fontId="3" fillId="33" borderId="75" xfId="0" applyNumberFormat="1" applyFont="1" applyFill="1" applyBorder="1" applyAlignment="1" applyProtection="1">
      <alignment horizontal="center" vertical="center" wrapText="1"/>
      <protection/>
    </xf>
    <xf numFmtId="198" fontId="3" fillId="33" borderId="61" xfId="0" applyNumberFormat="1" applyFont="1" applyFill="1" applyBorder="1" applyAlignment="1" applyProtection="1">
      <alignment horizontal="center" vertical="center" wrapText="1"/>
      <protection/>
    </xf>
    <xf numFmtId="198" fontId="3" fillId="33" borderId="54" xfId="0" applyNumberFormat="1" applyFont="1" applyFill="1" applyBorder="1" applyAlignment="1" applyProtection="1">
      <alignment horizontal="center" vertical="center" wrapText="1"/>
      <protection/>
    </xf>
    <xf numFmtId="198" fontId="3" fillId="33" borderId="69" xfId="0" applyNumberFormat="1" applyFont="1" applyFill="1" applyBorder="1" applyAlignment="1" applyProtection="1">
      <alignment horizontal="center" vertical="center" wrapText="1"/>
      <protection/>
    </xf>
    <xf numFmtId="198" fontId="3" fillId="33" borderId="72" xfId="0" applyNumberFormat="1" applyFont="1" applyFill="1" applyBorder="1" applyAlignment="1" applyProtection="1">
      <alignment horizontal="center" vertical="center" wrapText="1"/>
      <protection/>
    </xf>
    <xf numFmtId="196" fontId="3" fillId="33" borderId="135" xfId="0" applyNumberFormat="1" applyFont="1" applyFill="1" applyBorder="1" applyAlignment="1" applyProtection="1">
      <alignment horizontal="center" vertical="center"/>
      <protection/>
    </xf>
    <xf numFmtId="1" fontId="6" fillId="33" borderId="54" xfId="0" applyNumberFormat="1" applyFont="1" applyFill="1" applyBorder="1" applyAlignment="1" applyProtection="1">
      <alignment horizontal="center" vertical="center" wrapText="1"/>
      <protection/>
    </xf>
    <xf numFmtId="1" fontId="6" fillId="33" borderId="53" xfId="0" applyNumberFormat="1" applyFont="1" applyFill="1" applyBorder="1" applyAlignment="1" applyProtection="1">
      <alignment horizontal="center" vertical="center" wrapText="1"/>
      <protection/>
    </xf>
    <xf numFmtId="196" fontId="6" fillId="33" borderId="87" xfId="0" applyNumberFormat="1" applyFont="1" applyFill="1" applyBorder="1" applyAlignment="1" applyProtection="1">
      <alignment horizontal="center" vertical="center"/>
      <protection/>
    </xf>
    <xf numFmtId="196" fontId="6" fillId="33" borderId="61" xfId="0" applyNumberFormat="1" applyFont="1" applyFill="1" applyBorder="1" applyAlignment="1" applyProtection="1">
      <alignment horizontal="left" vertical="center"/>
      <protection/>
    </xf>
    <xf numFmtId="49" fontId="79" fillId="33" borderId="26" xfId="0" applyNumberFormat="1" applyFont="1" applyFill="1" applyBorder="1" applyAlignment="1">
      <alignment horizontal="center" vertical="center" wrapText="1"/>
    </xf>
    <xf numFmtId="49" fontId="79" fillId="33" borderId="137" xfId="0" applyNumberFormat="1" applyFont="1" applyFill="1" applyBorder="1" applyAlignment="1">
      <alignment horizontal="left" vertical="center" wrapText="1"/>
    </xf>
    <xf numFmtId="0" fontId="3" fillId="33" borderId="63" xfId="0" applyNumberFormat="1" applyFont="1" applyFill="1" applyBorder="1" applyAlignment="1" applyProtection="1">
      <alignment horizontal="center" vertical="center"/>
      <protection/>
    </xf>
    <xf numFmtId="0" fontId="3" fillId="33" borderId="74" xfId="0" applyFont="1" applyFill="1" applyBorder="1" applyAlignment="1">
      <alignment horizontal="center" vertical="center"/>
    </xf>
    <xf numFmtId="49" fontId="79" fillId="33" borderId="16" xfId="0" applyNumberFormat="1" applyFont="1" applyFill="1" applyBorder="1" applyAlignment="1">
      <alignment horizontal="center" vertical="center" wrapText="1"/>
    </xf>
    <xf numFmtId="49" fontId="82" fillId="0" borderId="84" xfId="0" applyNumberFormat="1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198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49" fontId="82" fillId="33" borderId="96" xfId="0" applyNumberFormat="1" applyFont="1" applyFill="1" applyBorder="1" applyAlignment="1">
      <alignment horizontal="left" vertical="center" wrapText="1"/>
    </xf>
    <xf numFmtId="1" fontId="6" fillId="33" borderId="61" xfId="0" applyNumberFormat="1" applyFont="1" applyFill="1" applyBorder="1" applyAlignment="1">
      <alignment horizontal="center" vertical="center"/>
    </xf>
    <xf numFmtId="198" fontId="6" fillId="33" borderId="21" xfId="0" applyNumberFormat="1" applyFont="1" applyFill="1" applyBorder="1" applyAlignment="1" applyProtection="1">
      <alignment horizontal="center" vertical="center"/>
      <protection/>
    </xf>
    <xf numFmtId="202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93" xfId="0" applyFont="1" applyFill="1" applyBorder="1" applyAlignment="1">
      <alignment horizontal="center" vertical="center" wrapText="1"/>
    </xf>
    <xf numFmtId="49" fontId="6" fillId="33" borderId="46" xfId="0" applyNumberFormat="1" applyFont="1" applyFill="1" applyBorder="1" applyAlignment="1">
      <alignment vertical="center" wrapText="1"/>
    </xf>
    <xf numFmtId="198" fontId="6" fillId="33" borderId="74" xfId="57" applyNumberFormat="1" applyFont="1" applyFill="1" applyBorder="1" applyAlignment="1" applyProtection="1">
      <alignment horizontal="center" vertical="center"/>
      <protection/>
    </xf>
    <xf numFmtId="198" fontId="6" fillId="33" borderId="63" xfId="57" applyNumberFormat="1" applyFont="1" applyFill="1" applyBorder="1" applyAlignment="1" applyProtection="1">
      <alignment horizontal="center" vertical="center"/>
      <protection/>
    </xf>
    <xf numFmtId="49" fontId="3" fillId="33" borderId="83" xfId="57" applyNumberFormat="1" applyFont="1" applyFill="1" applyBorder="1" applyAlignment="1">
      <alignment horizontal="left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34" fillId="33" borderId="14" xfId="57" applyNumberFormat="1" applyFont="1" applyFill="1" applyBorder="1" applyAlignment="1">
      <alignment horizontal="center" vertical="center" wrapText="1"/>
      <protection/>
    </xf>
    <xf numFmtId="49" fontId="34" fillId="33" borderId="48" xfId="0" applyNumberFormat="1" applyFont="1" applyFill="1" applyBorder="1" applyAlignment="1">
      <alignment horizontal="center" vertical="center" wrapText="1"/>
    </xf>
    <xf numFmtId="196" fontId="6" fillId="33" borderId="85" xfId="0" applyNumberFormat="1" applyFont="1" applyFill="1" applyBorder="1" applyAlignment="1" applyProtection="1">
      <alignment horizontal="center" vertical="center" wrapText="1"/>
      <protection/>
    </xf>
    <xf numFmtId="0" fontId="3" fillId="33" borderId="83" xfId="57" applyFont="1" applyFill="1" applyBorder="1" applyAlignment="1">
      <alignment horizontal="center" vertical="center" wrapText="1"/>
      <protection/>
    </xf>
    <xf numFmtId="198" fontId="3" fillId="33" borderId="46" xfId="0" applyNumberFormat="1" applyFont="1" applyFill="1" applyBorder="1" applyAlignment="1">
      <alignment horizontal="center" vertical="center" wrapText="1"/>
    </xf>
    <xf numFmtId="0" fontId="3" fillId="0" borderId="136" xfId="0" applyFont="1" applyBorder="1" applyAlignment="1">
      <alignment horizontal="center"/>
    </xf>
    <xf numFmtId="0" fontId="2" fillId="0" borderId="138" xfId="0" applyFont="1" applyFill="1" applyBorder="1" applyAlignment="1">
      <alignment horizontal="center" vertical="center" wrapText="1"/>
    </xf>
    <xf numFmtId="0" fontId="81" fillId="0" borderId="114" xfId="0" applyFont="1" applyFill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1" fillId="0" borderId="139" xfId="0" applyFont="1" applyFill="1" applyBorder="1" applyAlignment="1">
      <alignment horizontal="center" vertical="center" wrapText="1"/>
    </xf>
    <xf numFmtId="198" fontId="3" fillId="33" borderId="46" xfId="0" applyNumberFormat="1" applyFont="1" applyFill="1" applyBorder="1" applyAlignment="1" applyProtection="1">
      <alignment horizontal="center" vertical="center"/>
      <protection/>
    </xf>
    <xf numFmtId="198" fontId="3" fillId="33" borderId="78" xfId="0" applyNumberFormat="1" applyFont="1" applyFill="1" applyBorder="1" applyAlignment="1" applyProtection="1">
      <alignment horizontal="center" vertical="center"/>
      <protection/>
    </xf>
    <xf numFmtId="198" fontId="3" fillId="33" borderId="45" xfId="0" applyNumberFormat="1" applyFont="1" applyFill="1" applyBorder="1" applyAlignment="1" applyProtection="1">
      <alignment horizontal="center" vertical="center"/>
      <protection/>
    </xf>
    <xf numFmtId="198" fontId="3" fillId="33" borderId="45" xfId="0" applyNumberFormat="1" applyFont="1" applyFill="1" applyBorder="1" applyAlignment="1">
      <alignment horizontal="center" vertical="center"/>
    </xf>
    <xf numFmtId="198" fontId="3" fillId="33" borderId="78" xfId="0" applyNumberFormat="1" applyFont="1" applyFill="1" applyBorder="1" applyAlignment="1">
      <alignment horizontal="center" vertical="center"/>
    </xf>
    <xf numFmtId="198" fontId="3" fillId="33" borderId="78" xfId="0" applyNumberFormat="1" applyFont="1" applyFill="1" applyBorder="1" applyAlignment="1">
      <alignment horizontal="center" vertical="center" wrapText="1"/>
    </xf>
    <xf numFmtId="198" fontId="3" fillId="33" borderId="110" xfId="0" applyNumberFormat="1" applyFont="1" applyFill="1" applyBorder="1" applyAlignment="1">
      <alignment horizontal="center" vertical="center"/>
    </xf>
    <xf numFmtId="0" fontId="3" fillId="33" borderId="91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198" fontId="3" fillId="33" borderId="50" xfId="0" applyNumberFormat="1" applyFont="1" applyFill="1" applyBorder="1" applyAlignment="1">
      <alignment horizontal="center" vertical="center"/>
    </xf>
    <xf numFmtId="198" fontId="3" fillId="33" borderId="0" xfId="0" applyNumberFormat="1" applyFont="1" applyFill="1" applyBorder="1" applyAlignment="1">
      <alignment horizontal="center" vertical="center"/>
    </xf>
    <xf numFmtId="198" fontId="3" fillId="33" borderId="83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center" vertical="center" wrapText="1"/>
    </xf>
    <xf numFmtId="1" fontId="3" fillId="33" borderId="98" xfId="0" applyNumberFormat="1" applyFont="1" applyFill="1" applyBorder="1" applyAlignment="1">
      <alignment horizontal="center" vertical="center" wrapText="1"/>
    </xf>
    <xf numFmtId="1" fontId="3" fillId="33" borderId="60" xfId="0" applyNumberFormat="1" applyFont="1" applyFill="1" applyBorder="1" applyAlignment="1">
      <alignment horizontal="center" vertical="center" wrapText="1"/>
    </xf>
    <xf numFmtId="1" fontId="3" fillId="33" borderId="44" xfId="0" applyNumberFormat="1" applyFont="1" applyFill="1" applyBorder="1" applyAlignment="1">
      <alignment horizontal="center" vertical="center" wrapText="1"/>
    </xf>
    <xf numFmtId="1" fontId="3" fillId="33" borderId="43" xfId="0" applyNumberFormat="1" applyFont="1" applyFill="1" applyBorder="1" applyAlignment="1">
      <alignment horizontal="center" vertical="center" wrapText="1"/>
    </xf>
    <xf numFmtId="198" fontId="3" fillId="33" borderId="124" xfId="0" applyNumberFormat="1" applyFont="1" applyFill="1" applyBorder="1" applyAlignment="1" applyProtection="1">
      <alignment horizontal="center" vertical="center"/>
      <protection/>
    </xf>
    <xf numFmtId="198" fontId="3" fillId="33" borderId="19" xfId="0" applyNumberFormat="1" applyFont="1" applyFill="1" applyBorder="1" applyAlignment="1" applyProtection="1">
      <alignment horizontal="center" vertical="center"/>
      <protection/>
    </xf>
    <xf numFmtId="196" fontId="25" fillId="33" borderId="40" xfId="0" applyNumberFormat="1" applyFont="1" applyFill="1" applyBorder="1" applyAlignment="1" applyProtection="1">
      <alignment horizontal="center" vertical="center" wrapText="1"/>
      <protection/>
    </xf>
    <xf numFmtId="196" fontId="25" fillId="33" borderId="36" xfId="0" applyNumberFormat="1" applyFont="1" applyFill="1" applyBorder="1" applyAlignment="1" applyProtection="1">
      <alignment vertical="center"/>
      <protection/>
    </xf>
    <xf numFmtId="49" fontId="3" fillId="33" borderId="21" xfId="0" applyNumberFormat="1" applyFont="1" applyFill="1" applyBorder="1" applyAlignment="1">
      <alignment horizontal="left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202" fontId="6" fillId="33" borderId="69" xfId="0" applyNumberFormat="1" applyFont="1" applyFill="1" applyBorder="1" applyAlignment="1" applyProtection="1">
      <alignment horizontal="center" vertical="center"/>
      <protection/>
    </xf>
    <xf numFmtId="1" fontId="3" fillId="33" borderId="32" xfId="0" applyNumberFormat="1" applyFont="1" applyFill="1" applyBorder="1" applyAlignment="1">
      <alignment horizontal="left" vertical="center" wrapText="1"/>
    </xf>
    <xf numFmtId="1" fontId="3" fillId="33" borderId="23" xfId="0" applyNumberFormat="1" applyFont="1" applyFill="1" applyBorder="1" applyAlignment="1">
      <alignment horizontal="left" vertical="center" wrapText="1"/>
    </xf>
    <xf numFmtId="198" fontId="3" fillId="33" borderId="14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196" fontId="3" fillId="33" borderId="22" xfId="0" applyNumberFormat="1" applyFont="1" applyFill="1" applyBorder="1" applyAlignment="1" applyProtection="1">
      <alignment horizontal="center" vertical="center"/>
      <protection/>
    </xf>
    <xf numFmtId="196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196" fontId="3" fillId="33" borderId="10" xfId="0" applyNumberFormat="1" applyFont="1" applyFill="1" applyBorder="1" applyAlignment="1" applyProtection="1">
      <alignment horizontal="center" vertical="center"/>
      <protection/>
    </xf>
    <xf numFmtId="198" fontId="3" fillId="33" borderId="0" xfId="0" applyNumberFormat="1" applyFont="1" applyFill="1" applyBorder="1" applyAlignment="1" applyProtection="1">
      <alignment horizontal="center" vertical="center"/>
      <protection/>
    </xf>
    <xf numFmtId="196" fontId="3" fillId="33" borderId="54" xfId="0" applyNumberFormat="1" applyFont="1" applyFill="1" applyBorder="1" applyAlignment="1" applyProtection="1">
      <alignment horizontal="center" vertical="center"/>
      <protection/>
    </xf>
    <xf numFmtId="196" fontId="3" fillId="33" borderId="75" xfId="0" applyNumberFormat="1" applyFont="1" applyFill="1" applyBorder="1" applyAlignment="1" applyProtection="1">
      <alignment horizontal="center" vertical="center"/>
      <protection/>
    </xf>
    <xf numFmtId="1" fontId="3" fillId="34" borderId="39" xfId="0" applyNumberFormat="1" applyFont="1" applyFill="1" applyBorder="1" applyAlignment="1">
      <alignment horizontal="center" vertical="center"/>
    </xf>
    <xf numFmtId="0" fontId="3" fillId="34" borderId="39" xfId="0" applyNumberFormat="1" applyFont="1" applyFill="1" applyBorder="1" applyAlignment="1">
      <alignment horizontal="center" vertical="center"/>
    </xf>
    <xf numFmtId="1" fontId="3" fillId="34" borderId="79" xfId="0" applyNumberFormat="1" applyFont="1" applyFill="1" applyBorder="1" applyAlignment="1">
      <alignment horizontal="center" vertical="center"/>
    </xf>
    <xf numFmtId="0" fontId="3" fillId="34" borderId="42" xfId="0" applyNumberFormat="1" applyFont="1" applyFill="1" applyBorder="1" applyAlignment="1">
      <alignment horizontal="center" vertical="center" wrapText="1"/>
    </xf>
    <xf numFmtId="197" fontId="3" fillId="34" borderId="22" xfId="0" applyNumberFormat="1" applyFont="1" applyFill="1" applyBorder="1" applyAlignment="1" applyProtection="1">
      <alignment horizontal="center" vertical="center"/>
      <protection/>
    </xf>
    <xf numFmtId="198" fontId="3" fillId="34" borderId="109" xfId="0" applyNumberFormat="1" applyFont="1" applyFill="1" applyBorder="1" applyAlignment="1" applyProtection="1">
      <alignment horizontal="center" vertical="center"/>
      <protection/>
    </xf>
    <xf numFmtId="198" fontId="3" fillId="34" borderId="109" xfId="0" applyNumberFormat="1" applyFont="1" applyFill="1" applyBorder="1" applyAlignment="1">
      <alignment horizontal="center" vertical="center"/>
    </xf>
    <xf numFmtId="1" fontId="3" fillId="34" borderId="38" xfId="0" applyNumberFormat="1" applyFont="1" applyFill="1" applyBorder="1" applyAlignment="1">
      <alignment horizontal="center" vertical="center"/>
    </xf>
    <xf numFmtId="1" fontId="3" fillId="34" borderId="89" xfId="0" applyNumberFormat="1" applyFont="1" applyFill="1" applyBorder="1" applyAlignment="1">
      <alignment horizontal="center" vertical="center"/>
    </xf>
    <xf numFmtId="0" fontId="3" fillId="34" borderId="37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" fontId="79" fillId="34" borderId="39" xfId="0" applyNumberFormat="1" applyFont="1" applyFill="1" applyBorder="1" applyAlignment="1">
      <alignment horizontal="center" vertical="center"/>
    </xf>
    <xf numFmtId="0" fontId="79" fillId="34" borderId="39" xfId="0" applyNumberFormat="1" applyFont="1" applyFill="1" applyBorder="1" applyAlignment="1">
      <alignment horizontal="center" vertical="center"/>
    </xf>
    <xf numFmtId="0" fontId="79" fillId="34" borderId="56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49" fontId="3" fillId="35" borderId="56" xfId="0" applyNumberFormat="1" applyFont="1" applyFill="1" applyBorder="1" applyAlignment="1">
      <alignment horizontal="center" vertical="center" wrapText="1"/>
    </xf>
    <xf numFmtId="49" fontId="3" fillId="35" borderId="114" xfId="0" applyNumberFormat="1" applyFont="1" applyFill="1" applyBorder="1" applyAlignment="1">
      <alignment horizontal="left" vertical="center" wrapText="1"/>
    </xf>
    <xf numFmtId="196" fontId="3" fillId="35" borderId="12" xfId="0" applyNumberFormat="1" applyFont="1" applyFill="1" applyBorder="1" applyAlignment="1" applyProtection="1">
      <alignment vertical="center"/>
      <protection/>
    </xf>
    <xf numFmtId="198" fontId="3" fillId="35" borderId="12" xfId="0" applyNumberFormat="1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96" fontId="3" fillId="35" borderId="21" xfId="0" applyNumberFormat="1" applyFont="1" applyFill="1" applyBorder="1" applyAlignment="1" applyProtection="1">
      <alignment vertical="center"/>
      <protection/>
    </xf>
    <xf numFmtId="196" fontId="3" fillId="35" borderId="11" xfId="0" applyNumberFormat="1" applyFont="1" applyFill="1" applyBorder="1" applyAlignment="1" applyProtection="1">
      <alignment vertical="center"/>
      <protection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196" fontId="2" fillId="35" borderId="0" xfId="0" applyNumberFormat="1" applyFont="1" applyFill="1" applyBorder="1" applyAlignment="1" applyProtection="1">
      <alignment vertical="center"/>
      <protection/>
    </xf>
    <xf numFmtId="0" fontId="3" fillId="35" borderId="37" xfId="0" applyNumberFormat="1" applyFont="1" applyFill="1" applyBorder="1" applyAlignment="1" applyProtection="1">
      <alignment horizontal="center" vertical="center"/>
      <protection/>
    </xf>
    <xf numFmtId="49" fontId="3" fillId="35" borderId="38" xfId="0" applyNumberFormat="1" applyFont="1" applyFill="1" applyBorder="1" applyAlignment="1">
      <alignment horizontal="left" vertical="center" wrapText="1"/>
    </xf>
    <xf numFmtId="49" fontId="3" fillId="35" borderId="57" xfId="0" applyNumberFormat="1" applyFont="1" applyFill="1" applyBorder="1" applyAlignment="1">
      <alignment horizontal="center" vertical="center"/>
    </xf>
    <xf numFmtId="197" fontId="3" fillId="35" borderId="57" xfId="0" applyNumberFormat="1" applyFont="1" applyFill="1" applyBorder="1" applyAlignment="1" applyProtection="1">
      <alignment horizontal="center" vertical="center"/>
      <protection/>
    </xf>
    <xf numFmtId="198" fontId="3" fillId="35" borderId="57" xfId="0" applyNumberFormat="1" applyFont="1" applyFill="1" applyBorder="1" applyAlignment="1" applyProtection="1">
      <alignment horizontal="center" vertical="center"/>
      <protection/>
    </xf>
    <xf numFmtId="0" fontId="3" fillId="35" borderId="3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1" fontId="3" fillId="35" borderId="57" xfId="0" applyNumberFormat="1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198" fontId="3" fillId="35" borderId="45" xfId="0" applyNumberFormat="1" applyFont="1" applyFill="1" applyBorder="1" applyAlignment="1" applyProtection="1">
      <alignment horizontal="center" vertical="center"/>
      <protection/>
    </xf>
    <xf numFmtId="196" fontId="3" fillId="36" borderId="32" xfId="0" applyNumberFormat="1" applyFont="1" applyFill="1" applyBorder="1" applyAlignment="1" applyProtection="1">
      <alignment vertical="center"/>
      <protection/>
    </xf>
    <xf numFmtId="196" fontId="3" fillId="36" borderId="22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>
      <alignment horizontal="center" vertical="center"/>
    </xf>
    <xf numFmtId="49" fontId="3" fillId="34" borderId="38" xfId="0" applyNumberFormat="1" applyFont="1" applyFill="1" applyBorder="1" applyAlignment="1">
      <alignment horizontal="center" vertical="center"/>
    </xf>
    <xf numFmtId="49" fontId="3" fillId="34" borderId="4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1" fontId="3" fillId="34" borderId="44" xfId="0" applyNumberFormat="1" applyFont="1" applyFill="1" applyBorder="1" applyAlignment="1">
      <alignment horizontal="center" vertical="center" wrapText="1"/>
    </xf>
    <xf numFmtId="198" fontId="3" fillId="35" borderId="0" xfId="0" applyNumberFormat="1" applyFont="1" applyFill="1" applyBorder="1" applyAlignment="1">
      <alignment horizontal="center" vertical="center" wrapText="1"/>
    </xf>
    <xf numFmtId="198" fontId="3" fillId="35" borderId="110" xfId="0" applyNumberFormat="1" applyFont="1" applyFill="1" applyBorder="1" applyAlignment="1">
      <alignment horizontal="center" vertical="center"/>
    </xf>
    <xf numFmtId="198" fontId="3" fillId="35" borderId="45" xfId="0" applyNumberFormat="1" applyFont="1" applyFill="1" applyBorder="1" applyAlignment="1">
      <alignment horizontal="center" vertical="center"/>
    </xf>
    <xf numFmtId="196" fontId="5" fillId="0" borderId="22" xfId="0" applyNumberFormat="1" applyFont="1" applyFill="1" applyBorder="1" applyAlignment="1" applyProtection="1">
      <alignment vertical="center"/>
      <protection/>
    </xf>
    <xf numFmtId="196" fontId="3" fillId="33" borderId="0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Border="1" applyAlignment="1" applyProtection="1">
      <alignment horizontal="center" vertical="center"/>
      <protection/>
    </xf>
    <xf numFmtId="197" fontId="3" fillId="33" borderId="0" xfId="0" applyNumberFormat="1" applyFont="1" applyFill="1" applyBorder="1" applyAlignment="1" applyProtection="1">
      <alignment horizontal="center" vertical="center"/>
      <protection/>
    </xf>
    <xf numFmtId="197" fontId="83" fillId="0" borderId="0" xfId="0" applyNumberFormat="1" applyFont="1" applyFill="1" applyBorder="1" applyAlignment="1" applyProtection="1">
      <alignment horizontal="center" vertical="center"/>
      <protection/>
    </xf>
    <xf numFmtId="19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198" fontId="3" fillId="0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196" fontId="14" fillId="33" borderId="0" xfId="0" applyNumberFormat="1" applyFont="1" applyFill="1" applyBorder="1" applyAlignment="1" applyProtection="1">
      <alignment horizontal="center" vertical="center"/>
      <protection/>
    </xf>
    <xf numFmtId="196" fontId="6" fillId="33" borderId="0" xfId="0" applyNumberFormat="1" applyFont="1" applyFill="1" applyBorder="1" applyAlignment="1" applyProtection="1">
      <alignment vertical="center"/>
      <protection/>
    </xf>
    <xf numFmtId="1" fontId="6" fillId="33" borderId="0" xfId="0" applyNumberFormat="1" applyFont="1" applyFill="1" applyBorder="1" applyAlignment="1" applyProtection="1">
      <alignment horizontal="center" vertical="center" wrapText="1"/>
      <protection/>
    </xf>
    <xf numFmtId="198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6" fillId="33" borderId="0" xfId="0" applyNumberFormat="1" applyFont="1" applyFill="1" applyBorder="1" applyAlignment="1">
      <alignment horizontal="center" vertical="center"/>
    </xf>
    <xf numFmtId="198" fontId="6" fillId="33" borderId="0" xfId="0" applyNumberFormat="1" applyFont="1" applyFill="1" applyBorder="1" applyAlignment="1" applyProtection="1">
      <alignment horizontal="center" vertical="center"/>
      <protection/>
    </xf>
    <xf numFmtId="197" fontId="6" fillId="33" borderId="0" xfId="0" applyNumberFormat="1" applyFont="1" applyFill="1" applyBorder="1" applyAlignment="1" applyProtection="1">
      <alignment horizontal="center" vertical="center"/>
      <protection/>
    </xf>
    <xf numFmtId="198" fontId="6" fillId="33" borderId="0" xfId="0" applyNumberFormat="1" applyFont="1" applyFill="1" applyBorder="1" applyAlignment="1">
      <alignment horizontal="center" vertical="center" wrapText="1"/>
    </xf>
    <xf numFmtId="202" fontId="6" fillId="33" borderId="0" xfId="0" applyNumberFormat="1" applyFont="1" applyFill="1" applyBorder="1" applyAlignment="1">
      <alignment horizontal="center" vertical="center" wrapText="1"/>
    </xf>
    <xf numFmtId="0" fontId="3" fillId="33" borderId="0" xfId="57" applyFont="1" applyFill="1" applyBorder="1" applyAlignment="1">
      <alignment horizontal="center" vertical="center" wrapText="1"/>
      <protection/>
    </xf>
    <xf numFmtId="196" fontId="2" fillId="33" borderId="22" xfId="0" applyNumberFormat="1" applyFont="1" applyFill="1" applyBorder="1" applyAlignment="1" applyProtection="1">
      <alignment vertical="center"/>
      <protection/>
    </xf>
    <xf numFmtId="196" fontId="5" fillId="33" borderId="22" xfId="0" applyNumberFormat="1" applyFont="1" applyFill="1" applyBorder="1" applyAlignment="1" applyProtection="1">
      <alignment vertical="center"/>
      <protection/>
    </xf>
    <xf numFmtId="196" fontId="2" fillId="35" borderId="22" xfId="0" applyNumberFormat="1" applyFont="1" applyFill="1" applyBorder="1" applyAlignment="1" applyProtection="1">
      <alignment vertical="center"/>
      <protection/>
    </xf>
    <xf numFmtId="196" fontId="10" fillId="33" borderId="22" xfId="0" applyNumberFormat="1" applyFont="1" applyFill="1" applyBorder="1" applyAlignment="1" applyProtection="1">
      <alignment horizontal="center" vertical="center"/>
      <protection/>
    </xf>
    <xf numFmtId="196" fontId="11" fillId="33" borderId="22" xfId="0" applyNumberFormat="1" applyFont="1" applyFill="1" applyBorder="1" applyAlignment="1" applyProtection="1">
      <alignment horizontal="center" vertical="center"/>
      <protection/>
    </xf>
    <xf numFmtId="196" fontId="8" fillId="33" borderId="22" xfId="0" applyNumberFormat="1" applyFont="1" applyFill="1" applyBorder="1" applyAlignment="1" applyProtection="1">
      <alignment vertical="center"/>
      <protection/>
    </xf>
    <xf numFmtId="196" fontId="32" fillId="33" borderId="22" xfId="0" applyNumberFormat="1" applyFont="1" applyFill="1" applyBorder="1" applyAlignment="1" applyProtection="1">
      <alignment vertical="center"/>
      <protection/>
    </xf>
    <xf numFmtId="196" fontId="80" fillId="33" borderId="22" xfId="0" applyNumberFormat="1" applyFont="1" applyFill="1" applyBorder="1" applyAlignment="1" applyProtection="1">
      <alignment vertical="center"/>
      <protection/>
    </xf>
    <xf numFmtId="196" fontId="8" fillId="0" borderId="22" xfId="0" applyNumberFormat="1" applyFont="1" applyFill="1" applyBorder="1" applyAlignment="1" applyProtection="1">
      <alignment vertical="center"/>
      <protection/>
    </xf>
    <xf numFmtId="199" fontId="2" fillId="0" borderId="22" xfId="0" applyNumberFormat="1" applyFont="1" applyFill="1" applyBorder="1" applyAlignment="1" applyProtection="1">
      <alignment vertical="center"/>
      <protection/>
    </xf>
    <xf numFmtId="199" fontId="2" fillId="0" borderId="22" xfId="0" applyNumberFormat="1" applyFont="1" applyFill="1" applyBorder="1" applyAlignment="1" applyProtection="1">
      <alignment vertical="center"/>
      <protection/>
    </xf>
    <xf numFmtId="210" fontId="6" fillId="0" borderId="22" xfId="0" applyNumberFormat="1" applyFont="1" applyFill="1" applyBorder="1" applyAlignment="1" applyProtection="1">
      <alignment vertical="center"/>
      <protection/>
    </xf>
    <xf numFmtId="202" fontId="2" fillId="33" borderId="0" xfId="0" applyNumberFormat="1" applyFont="1" applyFill="1" applyBorder="1" applyAlignment="1" applyProtection="1">
      <alignment vertical="center"/>
      <protection/>
    </xf>
    <xf numFmtId="202" fontId="35" fillId="33" borderId="22" xfId="0" applyNumberFormat="1" applyFont="1" applyFill="1" applyBorder="1" applyAlignment="1" applyProtection="1">
      <alignment horizontal="center" vertical="center"/>
      <protection/>
    </xf>
    <xf numFmtId="196" fontId="6" fillId="33" borderId="22" xfId="0" applyNumberFormat="1" applyFont="1" applyFill="1" applyBorder="1" applyAlignment="1" applyProtection="1">
      <alignment vertical="center"/>
      <protection/>
    </xf>
    <xf numFmtId="202" fontId="13" fillId="33" borderId="22" xfId="0" applyNumberFormat="1" applyFont="1" applyFill="1" applyBorder="1" applyAlignment="1" applyProtection="1">
      <alignment horizontal="center" vertical="center"/>
      <protection/>
    </xf>
    <xf numFmtId="202" fontId="8" fillId="33" borderId="22" xfId="0" applyNumberFormat="1" applyFont="1" applyFill="1" applyBorder="1" applyAlignment="1" applyProtection="1">
      <alignment vertical="center"/>
      <protection/>
    </xf>
    <xf numFmtId="198" fontId="3" fillId="0" borderId="45" xfId="0" applyNumberFormat="1" applyFont="1" applyFill="1" applyBorder="1" applyAlignment="1" applyProtection="1">
      <alignment horizontal="center" vertical="center"/>
      <protection/>
    </xf>
    <xf numFmtId="198" fontId="3" fillId="0" borderId="0" xfId="0" applyNumberFormat="1" applyFont="1" applyFill="1" applyBorder="1" applyAlignment="1">
      <alignment horizontal="center" vertical="center" wrapText="1"/>
    </xf>
    <xf numFmtId="198" fontId="3" fillId="0" borderId="110" xfId="0" applyNumberFormat="1" applyFont="1" applyFill="1" applyBorder="1" applyAlignment="1">
      <alignment horizontal="center" vertical="center"/>
    </xf>
    <xf numFmtId="198" fontId="3" fillId="0" borderId="45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horizontal="left" vertical="center"/>
      <protection/>
    </xf>
    <xf numFmtId="196" fontId="2" fillId="33" borderId="0" xfId="0" applyNumberFormat="1" applyFont="1" applyFill="1" applyBorder="1" applyAlignment="1" applyProtection="1">
      <alignment horizontal="center" vertical="center"/>
      <protection/>
    </xf>
    <xf numFmtId="196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198" fontId="3" fillId="0" borderId="109" xfId="0" applyNumberFormat="1" applyFont="1" applyFill="1" applyBorder="1" applyAlignment="1">
      <alignment horizontal="center" vertical="center"/>
    </xf>
    <xf numFmtId="1" fontId="3" fillId="0" borderId="89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 wrapText="1"/>
    </xf>
    <xf numFmtId="198" fontId="3" fillId="0" borderId="53" xfId="0" applyNumberFormat="1" applyFont="1" applyFill="1" applyBorder="1" applyAlignment="1" applyProtection="1">
      <alignment horizontal="center" vertical="center"/>
      <protection/>
    </xf>
    <xf numFmtId="198" fontId="3" fillId="0" borderId="55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61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197" fontId="3" fillId="0" borderId="28" xfId="0" applyNumberFormat="1" applyFont="1" applyFill="1" applyBorder="1" applyAlignment="1" applyProtection="1">
      <alignment horizontal="center" vertical="center"/>
      <protection/>
    </xf>
    <xf numFmtId="198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97" fontId="3" fillId="0" borderId="21" xfId="0" applyNumberFormat="1" applyFont="1" applyFill="1" applyBorder="1" applyAlignment="1" applyProtection="1">
      <alignment horizontal="center" vertical="center"/>
      <protection/>
    </xf>
    <xf numFmtId="198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9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left" vertical="center" wrapText="1"/>
    </xf>
    <xf numFmtId="198" fontId="3" fillId="0" borderId="78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198" fontId="3" fillId="0" borderId="78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9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91" xfId="0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96" fontId="3" fillId="0" borderId="40" xfId="0" applyNumberFormat="1" applyFont="1" applyFill="1" applyBorder="1" applyAlignment="1" applyProtection="1">
      <alignment vertical="center"/>
      <protection/>
    </xf>
    <xf numFmtId="196" fontId="3" fillId="0" borderId="34" xfId="0" applyNumberFormat="1" applyFont="1" applyFill="1" applyBorder="1" applyAlignment="1" applyProtection="1">
      <alignment vertical="center"/>
      <protection/>
    </xf>
    <xf numFmtId="196" fontId="3" fillId="0" borderId="33" xfId="0" applyNumberFormat="1" applyFont="1" applyFill="1" applyBorder="1" applyAlignment="1" applyProtection="1">
      <alignment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96" fontId="3" fillId="0" borderId="23" xfId="0" applyNumberFormat="1" applyFont="1" applyFill="1" applyBorder="1" applyAlignment="1" applyProtection="1">
      <alignment vertical="center"/>
      <protection/>
    </xf>
    <xf numFmtId="1" fontId="3" fillId="0" borderId="23" xfId="0" applyNumberFormat="1" applyFont="1" applyFill="1" applyBorder="1" applyAlignment="1">
      <alignment horizontal="left" vertical="center" wrapText="1"/>
    </xf>
    <xf numFmtId="196" fontId="3" fillId="0" borderId="32" xfId="0" applyNumberFormat="1" applyFont="1" applyFill="1" applyBorder="1" applyAlignment="1" applyProtection="1">
      <alignment vertical="center"/>
      <protection/>
    </xf>
    <xf numFmtId="198" fontId="3" fillId="0" borderId="45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/>
    </xf>
    <xf numFmtId="1" fontId="3" fillId="0" borderId="60" xfId="0" applyNumberFormat="1" applyFont="1" applyFill="1" applyBorder="1" applyAlignment="1">
      <alignment horizontal="center" vertical="center" wrapText="1"/>
    </xf>
    <xf numFmtId="196" fontId="3" fillId="0" borderId="25" xfId="0" applyNumberFormat="1" applyFont="1" applyFill="1" applyBorder="1" applyAlignment="1" applyProtection="1">
      <alignment vertical="center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79" fillId="0" borderId="50" xfId="0" applyNumberFormat="1" applyFont="1" applyFill="1" applyBorder="1" applyAlignment="1">
      <alignment horizontal="left" vertical="center" wrapText="1"/>
    </xf>
    <xf numFmtId="49" fontId="82" fillId="0" borderId="50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197" fontId="3" fillId="0" borderId="43" xfId="0" applyNumberFormat="1" applyFont="1" applyFill="1" applyBorder="1" applyAlignment="1" applyProtection="1">
      <alignment horizontal="center" vertical="center"/>
      <protection/>
    </xf>
    <xf numFmtId="1" fontId="3" fillId="0" borderId="43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198" fontId="3" fillId="0" borderId="50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>
      <alignment horizontal="center" vertical="center" wrapText="1"/>
    </xf>
    <xf numFmtId="196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98" fontId="3" fillId="0" borderId="8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198" fontId="3" fillId="0" borderId="53" xfId="0" applyNumberFormat="1" applyFont="1" applyFill="1" applyBorder="1" applyAlignment="1">
      <alignment horizontal="center" vertical="center" wrapText="1"/>
    </xf>
    <xf numFmtId="198" fontId="3" fillId="0" borderId="61" xfId="0" applyNumberFormat="1" applyFont="1" applyFill="1" applyBorder="1" applyAlignment="1">
      <alignment horizontal="center" vertical="center" wrapText="1"/>
    </xf>
    <xf numFmtId="196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71" xfId="0" applyNumberFormat="1" applyFont="1" applyFill="1" applyBorder="1" applyAlignment="1">
      <alignment horizontal="center" vertical="center" wrapText="1"/>
    </xf>
    <xf numFmtId="196" fontId="3" fillId="0" borderId="54" xfId="0" applyNumberFormat="1" applyFont="1" applyFill="1" applyBorder="1" applyAlignment="1" applyProtection="1">
      <alignment horizontal="center" vertical="center"/>
      <protection/>
    </xf>
    <xf numFmtId="196" fontId="3" fillId="0" borderId="75" xfId="0" applyNumberFormat="1" applyFont="1" applyFill="1" applyBorder="1" applyAlignment="1" applyProtection="1">
      <alignment horizontal="center" vertical="center"/>
      <protection/>
    </xf>
    <xf numFmtId="196" fontId="3" fillId="0" borderId="69" xfId="0" applyNumberFormat="1" applyFont="1" applyFill="1" applyBorder="1" applyAlignment="1" applyProtection="1">
      <alignment horizontal="center" vertical="center"/>
      <protection/>
    </xf>
    <xf numFmtId="196" fontId="3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>
      <alignment horizontal="center" vertical="center"/>
    </xf>
    <xf numFmtId="198" fontId="3" fillId="0" borderId="128" xfId="0" applyNumberFormat="1" applyFont="1" applyFill="1" applyBorder="1" applyAlignment="1" applyProtection="1">
      <alignment horizontal="center" vertical="center"/>
      <protection/>
    </xf>
    <xf numFmtId="198" fontId="3" fillId="0" borderId="92" xfId="0" applyNumberFormat="1" applyFont="1" applyFill="1" applyBorder="1" applyAlignment="1">
      <alignment horizontal="center" vertical="center"/>
    </xf>
    <xf numFmtId="198" fontId="3" fillId="0" borderId="95" xfId="0" applyNumberFormat="1" applyFont="1" applyFill="1" applyBorder="1" applyAlignment="1">
      <alignment horizontal="center" vertical="center"/>
    </xf>
    <xf numFmtId="1" fontId="3" fillId="0" borderId="12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63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98" fontId="3" fillId="0" borderId="46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30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96" fontId="14" fillId="0" borderId="64" xfId="0" applyNumberFormat="1" applyFont="1" applyFill="1" applyBorder="1" applyAlignment="1" applyProtection="1">
      <alignment horizontal="center" vertical="center"/>
      <protection/>
    </xf>
    <xf numFmtId="198" fontId="3" fillId="0" borderId="140" xfId="0" applyNumberFormat="1" applyFont="1" applyFill="1" applyBorder="1" applyAlignment="1" applyProtection="1">
      <alignment horizontal="center" vertical="center"/>
      <protection/>
    </xf>
    <xf numFmtId="196" fontId="3" fillId="0" borderId="65" xfId="0" applyNumberFormat="1" applyFont="1" applyFill="1" applyBorder="1" applyAlignment="1" applyProtection="1">
      <alignment horizontal="center" vertical="center"/>
      <protection/>
    </xf>
    <xf numFmtId="198" fontId="3" fillId="0" borderId="16" xfId="0" applyNumberFormat="1" applyFont="1" applyFill="1" applyBorder="1" applyAlignment="1" applyProtection="1">
      <alignment horizontal="center" vertical="center"/>
      <protection/>
    </xf>
    <xf numFmtId="196" fontId="14" fillId="0" borderId="14" xfId="0" applyNumberFormat="1" applyFont="1" applyFill="1" applyBorder="1" applyAlignment="1" applyProtection="1">
      <alignment horizontal="center" vertical="center"/>
      <protection/>
    </xf>
    <xf numFmtId="196" fontId="14" fillId="0" borderId="17" xfId="0" applyNumberFormat="1" applyFont="1" applyFill="1" applyBorder="1" applyAlignment="1" applyProtection="1">
      <alignment horizontal="center" vertical="center"/>
      <protection/>
    </xf>
    <xf numFmtId="196" fontId="14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92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93" xfId="0" applyFont="1" applyFill="1" applyBorder="1" applyAlignment="1">
      <alignment horizontal="center" vertical="center" wrapText="1"/>
    </xf>
    <xf numFmtId="196" fontId="14" fillId="0" borderId="93" xfId="0" applyNumberFormat="1" applyFont="1" applyFill="1" applyBorder="1" applyAlignment="1" applyProtection="1">
      <alignment horizontal="center" vertical="center"/>
      <protection/>
    </xf>
    <xf numFmtId="198" fontId="6" fillId="0" borderId="94" xfId="0" applyNumberFormat="1" applyFont="1" applyFill="1" applyBorder="1" applyAlignment="1" applyProtection="1">
      <alignment horizontal="center" vertical="center"/>
      <protection/>
    </xf>
    <xf numFmtId="196" fontId="3" fillId="0" borderId="93" xfId="0" applyNumberFormat="1" applyFont="1" applyFill="1" applyBorder="1" applyAlignment="1" applyProtection="1">
      <alignment horizontal="center" vertical="center"/>
      <protection/>
    </xf>
    <xf numFmtId="198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196" fontId="3" fillId="0" borderId="131" xfId="0" applyNumberFormat="1" applyFont="1" applyFill="1" applyBorder="1" applyAlignment="1" applyProtection="1">
      <alignment horizontal="left" vertical="center"/>
      <protection/>
    </xf>
    <xf numFmtId="196" fontId="13" fillId="0" borderId="132" xfId="0" applyNumberFormat="1" applyFont="1" applyFill="1" applyBorder="1" applyAlignment="1" applyProtection="1">
      <alignment horizontal="center" vertical="center"/>
      <protection/>
    </xf>
    <xf numFmtId="196" fontId="13" fillId="0" borderId="133" xfId="0" applyNumberFormat="1" applyFont="1" applyFill="1" applyBorder="1" applyAlignment="1" applyProtection="1">
      <alignment horizontal="center" vertical="center"/>
      <protection/>
    </xf>
    <xf numFmtId="196" fontId="3" fillId="0" borderId="62" xfId="0" applyNumberFormat="1" applyFont="1" applyFill="1" applyBorder="1" applyAlignment="1" applyProtection="1">
      <alignment horizontal="center" vertical="center"/>
      <protection/>
    </xf>
    <xf numFmtId="198" fontId="6" fillId="0" borderId="134" xfId="0" applyNumberFormat="1" applyFont="1" applyFill="1" applyBorder="1" applyAlignment="1" applyProtection="1">
      <alignment horizontal="center" vertical="center"/>
      <protection/>
    </xf>
    <xf numFmtId="1" fontId="3" fillId="0" borderId="66" xfId="0" applyNumberFormat="1" applyFont="1" applyFill="1" applyBorder="1" applyAlignment="1">
      <alignment horizontal="center" vertical="center"/>
    </xf>
    <xf numFmtId="196" fontId="3" fillId="0" borderId="66" xfId="0" applyNumberFormat="1" applyFont="1" applyFill="1" applyBorder="1" applyAlignment="1" applyProtection="1">
      <alignment horizontal="center" vertical="center"/>
      <protection/>
    </xf>
    <xf numFmtId="196" fontId="6" fillId="0" borderId="67" xfId="0" applyNumberFormat="1" applyFont="1" applyFill="1" applyBorder="1" applyAlignment="1" applyProtection="1">
      <alignment vertical="center"/>
      <protection/>
    </xf>
    <xf numFmtId="196" fontId="6" fillId="0" borderId="86" xfId="0" applyNumberFormat="1" applyFont="1" applyFill="1" applyBorder="1" applyAlignment="1" applyProtection="1">
      <alignment vertical="center"/>
      <protection/>
    </xf>
    <xf numFmtId="196" fontId="6" fillId="0" borderId="68" xfId="0" applyNumberFormat="1" applyFont="1" applyFill="1" applyBorder="1" applyAlignment="1" applyProtection="1">
      <alignment vertical="center"/>
      <protection/>
    </xf>
    <xf numFmtId="196" fontId="3" fillId="0" borderId="75" xfId="0" applyNumberFormat="1" applyFont="1" applyFill="1" applyBorder="1" applyAlignment="1" applyProtection="1">
      <alignment horizontal="center" vertical="center" wrapText="1"/>
      <protection/>
    </xf>
    <xf numFmtId="0" fontId="3" fillId="0" borderId="75" xfId="0" applyNumberFormat="1" applyFont="1" applyFill="1" applyBorder="1" applyAlignment="1" applyProtection="1">
      <alignment horizontal="center" vertical="center" wrapText="1"/>
      <protection/>
    </xf>
    <xf numFmtId="198" fontId="3" fillId="0" borderId="61" xfId="0" applyNumberFormat="1" applyFont="1" applyFill="1" applyBorder="1" applyAlignment="1" applyProtection="1">
      <alignment horizontal="center" vertical="center" wrapText="1"/>
      <protection/>
    </xf>
    <xf numFmtId="198" fontId="3" fillId="0" borderId="54" xfId="0" applyNumberFormat="1" applyFont="1" applyFill="1" applyBorder="1" applyAlignment="1" applyProtection="1">
      <alignment horizontal="center" vertical="center" wrapText="1"/>
      <protection/>
    </xf>
    <xf numFmtId="198" fontId="3" fillId="0" borderId="69" xfId="0" applyNumberFormat="1" applyFont="1" applyFill="1" applyBorder="1" applyAlignment="1" applyProtection="1">
      <alignment horizontal="center" vertical="center" wrapText="1"/>
      <protection/>
    </xf>
    <xf numFmtId="198" fontId="3" fillId="0" borderId="72" xfId="0" applyNumberFormat="1" applyFont="1" applyFill="1" applyBorder="1" applyAlignment="1" applyProtection="1">
      <alignment horizontal="center" vertical="center" wrapText="1"/>
      <protection/>
    </xf>
    <xf numFmtId="196" fontId="3" fillId="0" borderId="55" xfId="0" applyNumberFormat="1" applyFont="1" applyFill="1" applyBorder="1" applyAlignment="1" applyProtection="1">
      <alignment horizontal="center" vertical="center"/>
      <protection/>
    </xf>
    <xf numFmtId="196" fontId="3" fillId="0" borderId="72" xfId="0" applyNumberFormat="1" applyFont="1" applyFill="1" applyBorder="1" applyAlignment="1" applyProtection="1">
      <alignment horizontal="center" vertical="center"/>
      <protection/>
    </xf>
    <xf numFmtId="196" fontId="3" fillId="0" borderId="95" xfId="0" applyNumberFormat="1" applyFont="1" applyFill="1" applyBorder="1" applyAlignment="1" applyProtection="1">
      <alignment horizontal="center" vertical="center" wrapText="1"/>
      <protection/>
    </xf>
    <xf numFmtId="0" fontId="3" fillId="0" borderId="93" xfId="0" applyNumberFormat="1" applyFont="1" applyFill="1" applyBorder="1" applyAlignment="1" applyProtection="1">
      <alignment horizontal="center" vertical="center" wrapText="1"/>
      <protection/>
    </xf>
    <xf numFmtId="196" fontId="3" fillId="0" borderId="94" xfId="0" applyNumberFormat="1" applyFont="1" applyFill="1" applyBorder="1" applyAlignment="1" applyProtection="1">
      <alignment horizontal="center" vertical="center" wrapText="1"/>
      <protection/>
    </xf>
    <xf numFmtId="198" fontId="6" fillId="0" borderId="136" xfId="0" applyNumberFormat="1" applyFont="1" applyFill="1" applyBorder="1" applyAlignment="1" applyProtection="1">
      <alignment horizontal="center" vertical="center" wrapText="1"/>
      <protection/>
    </xf>
    <xf numFmtId="198" fontId="3" fillId="0" borderId="95" xfId="0" applyNumberFormat="1" applyFont="1" applyFill="1" applyBorder="1" applyAlignment="1" applyProtection="1">
      <alignment horizontal="center" vertical="center" wrapText="1"/>
      <protection/>
    </xf>
    <xf numFmtId="198" fontId="3" fillId="0" borderId="93" xfId="0" applyNumberFormat="1" applyFont="1" applyFill="1" applyBorder="1" applyAlignment="1" applyProtection="1">
      <alignment horizontal="center" vertical="center" wrapText="1"/>
      <protection/>
    </xf>
    <xf numFmtId="198" fontId="3" fillId="0" borderId="94" xfId="0" applyNumberFormat="1" applyFont="1" applyFill="1" applyBorder="1" applyAlignment="1" applyProtection="1">
      <alignment horizontal="center" vertical="center" wrapText="1"/>
      <protection/>
    </xf>
    <xf numFmtId="196" fontId="3" fillId="0" borderId="95" xfId="0" applyNumberFormat="1" applyFont="1" applyFill="1" applyBorder="1" applyAlignment="1" applyProtection="1">
      <alignment horizontal="center" vertical="center"/>
      <protection/>
    </xf>
    <xf numFmtId="196" fontId="3" fillId="0" borderId="94" xfId="0" applyNumberFormat="1" applyFont="1" applyFill="1" applyBorder="1" applyAlignment="1" applyProtection="1">
      <alignment horizontal="center" vertical="center"/>
      <protection/>
    </xf>
    <xf numFmtId="196" fontId="3" fillId="0" borderId="135" xfId="0" applyNumberFormat="1" applyFont="1" applyFill="1" applyBorder="1" applyAlignment="1" applyProtection="1">
      <alignment horizontal="center" vertical="center"/>
      <protection/>
    </xf>
    <xf numFmtId="196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196" fontId="3" fillId="0" borderId="53" xfId="0" applyNumberFormat="1" applyFont="1" applyFill="1" applyBorder="1" applyAlignment="1" applyProtection="1">
      <alignment horizontal="center" vertical="center" wrapText="1"/>
      <protection/>
    </xf>
    <xf numFmtId="198" fontId="6" fillId="0" borderId="61" xfId="0" applyNumberFormat="1" applyFont="1" applyFill="1" applyBorder="1" applyAlignment="1" applyProtection="1">
      <alignment horizontal="center" vertical="center" wrapText="1"/>
      <protection/>
    </xf>
    <xf numFmtId="198" fontId="6" fillId="0" borderId="54" xfId="0" applyNumberFormat="1" applyFont="1" applyFill="1" applyBorder="1" applyAlignment="1" applyProtection="1">
      <alignment horizontal="center" vertical="center" wrapText="1"/>
      <protection/>
    </xf>
    <xf numFmtId="1" fontId="6" fillId="0" borderId="54" xfId="0" applyNumberFormat="1" applyFont="1" applyFill="1" applyBorder="1" applyAlignment="1" applyProtection="1">
      <alignment horizontal="center" vertical="center" wrapText="1"/>
      <protection/>
    </xf>
    <xf numFmtId="1" fontId="6" fillId="0" borderId="53" xfId="0" applyNumberFormat="1" applyFont="1" applyFill="1" applyBorder="1" applyAlignment="1" applyProtection="1">
      <alignment horizontal="center" vertical="center" wrapText="1"/>
      <protection/>
    </xf>
    <xf numFmtId="198" fontId="6" fillId="0" borderId="53" xfId="0" applyNumberFormat="1" applyFont="1" applyFill="1" applyBorder="1" applyAlignment="1" applyProtection="1">
      <alignment horizontal="center" vertical="center" wrapText="1"/>
      <protection/>
    </xf>
    <xf numFmtId="198" fontId="6" fillId="0" borderId="71" xfId="0" applyNumberFormat="1" applyFont="1" applyFill="1" applyBorder="1" applyAlignment="1" applyProtection="1">
      <alignment horizontal="center" vertical="center" wrapText="1"/>
      <protection/>
    </xf>
    <xf numFmtId="198" fontId="6" fillId="0" borderId="69" xfId="0" applyNumberFormat="1" applyFont="1" applyFill="1" applyBorder="1" applyAlignment="1" applyProtection="1">
      <alignment horizontal="center" vertical="center" wrapText="1"/>
      <protection/>
    </xf>
    <xf numFmtId="198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135" xfId="0" applyNumberFormat="1" applyFont="1" applyFill="1" applyBorder="1" applyAlignment="1" applyProtection="1">
      <alignment horizontal="center" vertical="center"/>
      <protection/>
    </xf>
    <xf numFmtId="202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96" fontId="3" fillId="0" borderId="21" xfId="0" applyNumberFormat="1" applyFont="1" applyFill="1" applyBorder="1" applyAlignment="1" applyProtection="1">
      <alignment horizontal="center" vertical="center"/>
      <protection/>
    </xf>
    <xf numFmtId="202" fontId="3" fillId="0" borderId="100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>
      <alignment horizontal="center" vertical="center"/>
    </xf>
    <xf numFmtId="202" fontId="3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196" fontId="3" fillId="0" borderId="13" xfId="0" applyNumberFormat="1" applyFont="1" applyFill="1" applyBorder="1" applyAlignment="1" applyProtection="1">
      <alignment horizontal="center" vertical="center"/>
      <protection/>
    </xf>
    <xf numFmtId="196" fontId="6" fillId="0" borderId="55" xfId="0" applyNumberFormat="1" applyFont="1" applyFill="1" applyBorder="1" applyAlignment="1" applyProtection="1">
      <alignment horizontal="center" vertical="center"/>
      <protection/>
    </xf>
    <xf numFmtId="196" fontId="6" fillId="0" borderId="72" xfId="0" applyNumberFormat="1" applyFont="1" applyFill="1" applyBorder="1" applyAlignment="1" applyProtection="1">
      <alignment horizontal="left" vertical="center"/>
      <protection/>
    </xf>
    <xf numFmtId="196" fontId="6" fillId="0" borderId="69" xfId="0" applyNumberFormat="1" applyFont="1" applyFill="1" applyBorder="1" applyAlignment="1" applyProtection="1">
      <alignment horizontal="center" vertical="center"/>
      <protection/>
    </xf>
    <xf numFmtId="196" fontId="6" fillId="0" borderId="72" xfId="0" applyNumberFormat="1" applyFont="1" applyFill="1" applyBorder="1" applyAlignment="1" applyProtection="1">
      <alignment horizontal="center" vertical="center"/>
      <protection/>
    </xf>
    <xf numFmtId="202" fontId="6" fillId="0" borderId="61" xfId="0" applyNumberFormat="1" applyFont="1" applyFill="1" applyBorder="1" applyAlignment="1" applyProtection="1">
      <alignment horizontal="center" vertical="center"/>
      <protection/>
    </xf>
    <xf numFmtId="202" fontId="3" fillId="0" borderId="61" xfId="0" applyNumberFormat="1" applyFont="1" applyFill="1" applyBorder="1" applyAlignment="1" applyProtection="1">
      <alignment horizontal="center" vertical="center"/>
      <protection/>
    </xf>
    <xf numFmtId="196" fontId="6" fillId="0" borderId="73" xfId="0" applyNumberFormat="1" applyFont="1" applyFill="1" applyBorder="1" applyAlignment="1" applyProtection="1">
      <alignment horizontal="center" vertical="center"/>
      <protection/>
    </xf>
    <xf numFmtId="196" fontId="6" fillId="0" borderId="70" xfId="0" applyNumberFormat="1" applyFont="1" applyFill="1" applyBorder="1" applyAlignment="1" applyProtection="1">
      <alignment horizontal="center" vertical="center"/>
      <protection/>
    </xf>
    <xf numFmtId="49" fontId="79" fillId="0" borderId="26" xfId="0" applyNumberFormat="1" applyFont="1" applyFill="1" applyBorder="1" applyAlignment="1">
      <alignment horizontal="center" vertical="center" wrapText="1"/>
    </xf>
    <xf numFmtId="49" fontId="79" fillId="0" borderId="137" xfId="0" applyNumberFormat="1" applyFont="1" applyFill="1" applyBorder="1" applyAlignment="1">
      <alignment horizontal="left" vertical="center" wrapText="1"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63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63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49" fontId="79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98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96" fontId="25" fillId="0" borderId="25" xfId="0" applyNumberFormat="1" applyFont="1" applyFill="1" applyBorder="1" applyAlignment="1" applyProtection="1">
      <alignment horizontal="center" vertical="center" wrapText="1"/>
      <protection/>
    </xf>
    <xf numFmtId="196" fontId="25" fillId="0" borderId="22" xfId="0" applyNumberFormat="1" applyFont="1" applyFill="1" applyBorder="1" applyAlignment="1" applyProtection="1">
      <alignment vertical="center"/>
      <protection/>
    </xf>
    <xf numFmtId="196" fontId="25" fillId="0" borderId="23" xfId="0" applyNumberFormat="1" applyFont="1" applyFill="1" applyBorder="1" applyAlignment="1" applyProtection="1">
      <alignment vertical="center"/>
      <protection/>
    </xf>
    <xf numFmtId="196" fontId="25" fillId="0" borderId="33" xfId="0" applyNumberFormat="1" applyFont="1" applyFill="1" applyBorder="1" applyAlignment="1" applyProtection="1">
      <alignment vertical="center"/>
      <protection/>
    </xf>
    <xf numFmtId="0" fontId="3" fillId="0" borderId="40" xfId="0" applyFont="1" applyFill="1" applyBorder="1" applyAlignment="1">
      <alignment horizontal="center" vertical="center"/>
    </xf>
    <xf numFmtId="196" fontId="25" fillId="0" borderId="40" xfId="0" applyNumberFormat="1" applyFont="1" applyFill="1" applyBorder="1" applyAlignment="1" applyProtection="1">
      <alignment horizontal="center" vertical="center" wrapText="1"/>
      <protection/>
    </xf>
    <xf numFmtId="196" fontId="25" fillId="0" borderId="36" xfId="0" applyNumberFormat="1" applyFont="1" applyFill="1" applyBorder="1" applyAlignment="1" applyProtection="1">
      <alignment vertical="center"/>
      <protection/>
    </xf>
    <xf numFmtId="196" fontId="3" fillId="0" borderId="34" xfId="0" applyNumberFormat="1" applyFont="1" applyFill="1" applyBorder="1" applyAlignment="1" applyProtection="1">
      <alignment horizontal="center" vertical="center"/>
      <protection/>
    </xf>
    <xf numFmtId="196" fontId="3" fillId="0" borderId="36" xfId="0" applyNumberFormat="1" applyFont="1" applyFill="1" applyBorder="1" applyAlignment="1" applyProtection="1">
      <alignment horizontal="center" vertical="center"/>
      <protection/>
    </xf>
    <xf numFmtId="196" fontId="3" fillId="0" borderId="41" xfId="0" applyNumberFormat="1" applyFont="1" applyFill="1" applyBorder="1" applyAlignment="1" applyProtection="1">
      <alignment horizontal="center" vertical="center"/>
      <protection/>
    </xf>
    <xf numFmtId="196" fontId="6" fillId="0" borderId="87" xfId="0" applyNumberFormat="1" applyFont="1" applyFill="1" applyBorder="1" applyAlignment="1" applyProtection="1">
      <alignment horizontal="center" vertical="center"/>
      <protection/>
    </xf>
    <xf numFmtId="196" fontId="6" fillId="0" borderId="61" xfId="0" applyNumberFormat="1" applyFont="1" applyFill="1" applyBorder="1" applyAlignment="1" applyProtection="1">
      <alignment horizontal="left" vertical="center"/>
      <protection/>
    </xf>
    <xf numFmtId="202" fontId="6" fillId="0" borderId="69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96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14" fillId="0" borderId="33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96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82" fillId="0" borderId="98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left" vertical="center" wrapText="1"/>
    </xf>
    <xf numFmtId="49" fontId="3" fillId="0" borderId="10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0" fontId="3" fillId="0" borderId="69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198" fontId="6" fillId="0" borderId="54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49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horizontal="center" vertical="center" wrapText="1"/>
      <protection/>
    </xf>
    <xf numFmtId="196" fontId="3" fillId="0" borderId="104" xfId="0" applyNumberFormat="1" applyFont="1" applyFill="1" applyBorder="1" applyAlignment="1" applyProtection="1">
      <alignment horizontal="center" vertical="center" wrapText="1"/>
      <protection/>
    </xf>
    <xf numFmtId="198" fontId="6" fillId="0" borderId="105" xfId="0" applyNumberFormat="1" applyFont="1" applyFill="1" applyBorder="1" applyAlignment="1" applyProtection="1">
      <alignment horizontal="center" vertical="center"/>
      <protection/>
    </xf>
    <xf numFmtId="198" fontId="6" fillId="0" borderId="65" xfId="0" applyNumberFormat="1" applyFont="1" applyFill="1" applyBorder="1" applyAlignment="1" applyProtection="1">
      <alignment horizontal="center" vertical="center"/>
      <protection/>
    </xf>
    <xf numFmtId="198" fontId="6" fillId="0" borderId="12" xfId="0" applyNumberFormat="1" applyFont="1" applyFill="1" applyBorder="1" applyAlignment="1" applyProtection="1">
      <alignment horizontal="center" vertical="center"/>
      <protection/>
    </xf>
    <xf numFmtId="198" fontId="6" fillId="0" borderId="21" xfId="0" applyNumberFormat="1" applyFont="1" applyFill="1" applyBorder="1" applyAlignment="1" applyProtection="1">
      <alignment horizontal="center" vertical="center"/>
      <protection/>
    </xf>
    <xf numFmtId="196" fontId="6" fillId="0" borderId="51" xfId="0" applyNumberFormat="1" applyFont="1" applyFill="1" applyBorder="1" applyAlignment="1" applyProtection="1">
      <alignment horizontal="center" vertical="center" wrapText="1"/>
      <protection/>
    </xf>
    <xf numFmtId="196" fontId="6" fillId="0" borderId="52" xfId="0" applyNumberFormat="1" applyFont="1" applyFill="1" applyBorder="1" applyAlignment="1" applyProtection="1">
      <alignment horizontal="center" vertical="center" wrapText="1"/>
      <protection/>
    </xf>
    <xf numFmtId="196" fontId="6" fillId="0" borderId="53" xfId="0" applyNumberFormat="1" applyFont="1" applyFill="1" applyBorder="1" applyAlignment="1" applyProtection="1">
      <alignment horizontal="center" vertical="center" wrapText="1"/>
      <protection/>
    </xf>
    <xf numFmtId="198" fontId="6" fillId="0" borderId="61" xfId="0" applyNumberFormat="1" applyFont="1" applyFill="1" applyBorder="1" applyAlignment="1" applyProtection="1">
      <alignment horizontal="center" vertical="center"/>
      <protection/>
    </xf>
    <xf numFmtId="198" fontId="6" fillId="0" borderId="54" xfId="0" applyNumberFormat="1" applyFont="1" applyFill="1" applyBorder="1" applyAlignment="1" applyProtection="1">
      <alignment horizontal="center" vertical="center"/>
      <protection/>
    </xf>
    <xf numFmtId="197" fontId="6" fillId="0" borderId="55" xfId="0" applyNumberFormat="1" applyFont="1" applyFill="1" applyBorder="1" applyAlignment="1" applyProtection="1">
      <alignment horizontal="center" vertical="center"/>
      <protection/>
    </xf>
    <xf numFmtId="197" fontId="6" fillId="0" borderId="69" xfId="0" applyNumberFormat="1" applyFont="1" applyFill="1" applyBorder="1" applyAlignment="1" applyProtection="1">
      <alignment horizontal="center" vertical="center"/>
      <protection/>
    </xf>
    <xf numFmtId="197" fontId="6" fillId="0" borderId="72" xfId="0" applyNumberFormat="1" applyFont="1" applyFill="1" applyBorder="1" applyAlignment="1" applyProtection="1">
      <alignment horizontal="center" vertical="center"/>
      <protection/>
    </xf>
    <xf numFmtId="198" fontId="6" fillId="0" borderId="66" xfId="0" applyNumberFormat="1" applyFont="1" applyFill="1" applyBorder="1" applyAlignment="1">
      <alignment horizontal="center" vertical="center" wrapText="1"/>
    </xf>
    <xf numFmtId="198" fontId="6" fillId="0" borderId="87" xfId="0" applyNumberFormat="1" applyFont="1" applyFill="1" applyBorder="1" applyAlignment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7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8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right" vertical="center"/>
      <protection/>
    </xf>
    <xf numFmtId="210" fontId="3" fillId="0" borderId="0" xfId="0" applyNumberFormat="1" applyFont="1" applyFill="1" applyBorder="1" applyAlignment="1" applyProtection="1">
      <alignment vertical="center"/>
      <protection/>
    </xf>
    <xf numFmtId="0" fontId="2" fillId="0" borderId="79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4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16" fillId="0" borderId="81" xfId="0" applyFont="1" applyBorder="1" applyAlignment="1">
      <alignment horizontal="center" wrapText="1"/>
    </xf>
    <xf numFmtId="49" fontId="2" fillId="0" borderId="23" xfId="55" applyNumberFormat="1" applyFont="1" applyBorder="1" applyAlignment="1">
      <alignment horizontal="left" vertical="center" wrapText="1"/>
      <protection/>
    </xf>
    <xf numFmtId="0" fontId="16" fillId="0" borderId="45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9" fontId="7" fillId="0" borderId="34" xfId="55" applyNumberFormat="1" applyFont="1" applyBorder="1" applyAlignment="1">
      <alignment horizontal="center" vertical="center" wrapText="1"/>
      <protection/>
    </xf>
    <xf numFmtId="49" fontId="7" fillId="0" borderId="91" xfId="55" applyNumberFormat="1" applyFont="1" applyBorder="1" applyAlignment="1">
      <alignment horizontal="center" vertical="center" wrapText="1"/>
      <protection/>
    </xf>
    <xf numFmtId="49" fontId="7" fillId="0" borderId="40" xfId="55" applyNumberFormat="1" applyFont="1" applyBorder="1" applyAlignment="1">
      <alignment horizontal="center" vertical="center" wrapText="1"/>
      <protection/>
    </xf>
    <xf numFmtId="49" fontId="7" fillId="0" borderId="94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29" xfId="55" applyNumberFormat="1" applyFont="1" applyBorder="1" applyAlignment="1">
      <alignment horizontal="center" vertical="center" wrapText="1"/>
      <protection/>
    </xf>
    <xf numFmtId="49" fontId="7" fillId="0" borderId="32" xfId="55" applyNumberFormat="1" applyFont="1" applyBorder="1" applyAlignment="1">
      <alignment horizontal="center" vertical="center" wrapText="1"/>
      <protection/>
    </xf>
    <xf numFmtId="49" fontId="7" fillId="0" borderId="78" xfId="55" applyNumberFormat="1" applyFont="1" applyBorder="1" applyAlignment="1">
      <alignment horizontal="center" vertical="center" wrapText="1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0" fontId="7" fillId="0" borderId="34" xfId="55" applyFont="1" applyBorder="1" applyAlignment="1">
      <alignment horizontal="center" vertical="center" wrapText="1"/>
      <protection/>
    </xf>
    <xf numFmtId="0" fontId="7" fillId="0" borderId="91" xfId="55" applyFont="1" applyBorder="1" applyAlignment="1">
      <alignment horizontal="center" vertical="center" wrapText="1"/>
      <protection/>
    </xf>
    <xf numFmtId="0" fontId="7" fillId="0" borderId="40" xfId="55" applyFont="1" applyBorder="1" applyAlignment="1">
      <alignment horizontal="center" vertical="center" wrapText="1"/>
      <protection/>
    </xf>
    <xf numFmtId="0" fontId="7" fillId="0" borderId="9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29" xfId="55" applyFont="1" applyBorder="1" applyAlignment="1">
      <alignment horizontal="center" vertical="center" wrapText="1"/>
      <protection/>
    </xf>
    <xf numFmtId="0" fontId="7" fillId="0" borderId="32" xfId="55" applyFont="1" applyBorder="1" applyAlignment="1">
      <alignment horizontal="center" vertical="center" wrapText="1"/>
      <protection/>
    </xf>
    <xf numFmtId="0" fontId="7" fillId="0" borderId="78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2" fillId="0" borderId="143" xfId="0" applyFont="1" applyBorder="1" applyAlignment="1">
      <alignment horizontal="center" vertical="center" wrapText="1"/>
    </xf>
    <xf numFmtId="0" fontId="16" fillId="0" borderId="144" xfId="0" applyFont="1" applyBorder="1" applyAlignment="1">
      <alignment horizontal="center" vertical="center" wrapText="1"/>
    </xf>
    <xf numFmtId="0" fontId="16" fillId="0" borderId="14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2" fillId="0" borderId="80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81" xfId="0" applyNumberFormat="1" applyFont="1" applyBorder="1" applyAlignment="1">
      <alignment horizontal="center" vertical="center" wrapText="1"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4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80" xfId="0" applyNumberFormat="1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81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81" fillId="0" borderId="144" xfId="0" applyFont="1" applyFill="1" applyBorder="1" applyAlignment="1">
      <alignment horizontal="center" vertical="center" wrapText="1"/>
    </xf>
    <xf numFmtId="0" fontId="81" fillId="0" borderId="145" xfId="0" applyFont="1" applyFill="1" applyBorder="1" applyAlignment="1">
      <alignment horizontal="center" vertical="center" wrapText="1"/>
    </xf>
    <xf numFmtId="0" fontId="81" fillId="0" borderId="50" xfId="0" applyFont="1" applyBorder="1" applyAlignment="1">
      <alignment horizontal="center" vertical="center" wrapText="1"/>
    </xf>
    <xf numFmtId="0" fontId="81" fillId="0" borderId="81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7" fillId="0" borderId="23" xfId="55" applyFont="1" applyFill="1" applyBorder="1" applyAlignment="1">
      <alignment horizontal="center" vertical="center" wrapText="1"/>
      <protection/>
    </xf>
    <xf numFmtId="0" fontId="2" fillId="0" borderId="4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left" vertical="center" wrapText="1"/>
    </xf>
    <xf numFmtId="1" fontId="3" fillId="33" borderId="78" xfId="0" applyNumberFormat="1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left" vertical="center" wrapText="1"/>
    </xf>
    <xf numFmtId="1" fontId="3" fillId="33" borderId="23" xfId="0" applyNumberFormat="1" applyFont="1" applyFill="1" applyBorder="1" applyAlignment="1">
      <alignment horizontal="left" vertical="center" wrapText="1"/>
    </xf>
    <xf numFmtId="1" fontId="3" fillId="33" borderId="45" xfId="0" applyNumberFormat="1" applyFont="1" applyFill="1" applyBorder="1" applyAlignment="1">
      <alignment horizontal="left" vertical="center" wrapText="1"/>
    </xf>
    <xf numFmtId="1" fontId="3" fillId="33" borderId="25" xfId="0" applyNumberFormat="1" applyFont="1" applyFill="1" applyBorder="1" applyAlignment="1">
      <alignment horizontal="left" vertical="center" wrapText="1"/>
    </xf>
    <xf numFmtId="1" fontId="3" fillId="33" borderId="34" xfId="0" applyNumberFormat="1" applyFont="1" applyFill="1" applyBorder="1" applyAlignment="1">
      <alignment horizontal="left" vertical="center" wrapText="1"/>
    </xf>
    <xf numFmtId="1" fontId="3" fillId="33" borderId="91" xfId="0" applyNumberFormat="1" applyFont="1" applyFill="1" applyBorder="1" applyAlignment="1">
      <alignment horizontal="left" vertical="center" wrapText="1"/>
    </xf>
    <xf numFmtId="1" fontId="3" fillId="33" borderId="40" xfId="0" applyNumberFormat="1" applyFont="1" applyFill="1" applyBorder="1" applyAlignment="1">
      <alignment horizontal="left" vertical="center" wrapText="1"/>
    </xf>
    <xf numFmtId="0" fontId="16" fillId="0" borderId="144" xfId="0" applyFont="1" applyFill="1" applyBorder="1" applyAlignment="1">
      <alignment horizontal="center" vertical="center" wrapText="1"/>
    </xf>
    <xf numFmtId="0" fontId="16" fillId="0" borderId="145" xfId="0" applyFont="1" applyFill="1" applyBorder="1" applyAlignment="1">
      <alignment horizontal="center" vertical="center" wrapText="1"/>
    </xf>
    <xf numFmtId="0" fontId="2" fillId="0" borderId="23" xfId="55" applyFont="1" applyFill="1" applyBorder="1" applyAlignment="1">
      <alignment horizontal="center" vertical="center" wrapText="1"/>
      <protection/>
    </xf>
    <xf numFmtId="0" fontId="26" fillId="0" borderId="34" xfId="55" applyFont="1" applyBorder="1" applyAlignment="1">
      <alignment horizontal="center" vertical="center" wrapText="1"/>
      <protection/>
    </xf>
    <xf numFmtId="0" fontId="16" fillId="0" borderId="40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1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7" fillId="0" borderId="22" xfId="55" applyFont="1" applyBorder="1" applyAlignment="1">
      <alignment horizontal="center" vertical="center" wrapText="1"/>
      <protection/>
    </xf>
    <xf numFmtId="0" fontId="16" fillId="0" borderId="22" xfId="0" applyFont="1" applyBorder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6" fillId="0" borderId="91" xfId="0" applyFont="1" applyBorder="1" applyAlignment="1">
      <alignment wrapText="1"/>
    </xf>
    <xf numFmtId="0" fontId="16" fillId="0" borderId="40" xfId="0" applyFont="1" applyBorder="1" applyAlignment="1">
      <alignment wrapText="1"/>
    </xf>
    <xf numFmtId="0" fontId="16" fillId="0" borderId="94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29" xfId="0" applyFont="1" applyBorder="1" applyAlignment="1">
      <alignment wrapText="1"/>
    </xf>
    <xf numFmtId="0" fontId="16" fillId="0" borderId="32" xfId="0" applyFont="1" applyBorder="1" applyAlignment="1">
      <alignment wrapText="1"/>
    </xf>
    <xf numFmtId="0" fontId="16" fillId="0" borderId="7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46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202" fontId="6" fillId="33" borderId="86" xfId="0" applyNumberFormat="1" applyFont="1" applyFill="1" applyBorder="1" applyAlignment="1" applyProtection="1">
      <alignment horizontal="center" vertical="center" wrapText="1"/>
      <protection/>
    </xf>
    <xf numFmtId="202" fontId="32" fillId="33" borderId="147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right" vertical="center"/>
    </xf>
    <xf numFmtId="0" fontId="3" fillId="0" borderId="75" xfId="0" applyFont="1" applyFill="1" applyBorder="1" applyAlignment="1">
      <alignment horizontal="right" vertical="center"/>
    </xf>
    <xf numFmtId="0" fontId="3" fillId="0" borderId="148" xfId="0" applyFont="1" applyFill="1" applyBorder="1" applyAlignment="1">
      <alignment horizontal="right" vertical="center"/>
    </xf>
    <xf numFmtId="0" fontId="3" fillId="0" borderId="149" xfId="0" applyFont="1" applyFill="1" applyBorder="1" applyAlignment="1" applyProtection="1">
      <alignment horizontal="right" vertical="center"/>
      <protection/>
    </xf>
    <xf numFmtId="0" fontId="3" fillId="0" borderId="110" xfId="0" applyFont="1" applyFill="1" applyBorder="1" applyAlignment="1" applyProtection="1">
      <alignment horizontal="right" vertical="center"/>
      <protection/>
    </xf>
    <xf numFmtId="196" fontId="3" fillId="0" borderId="58" xfId="0" applyNumberFormat="1" applyFont="1" applyFill="1" applyBorder="1" applyAlignment="1" applyProtection="1">
      <alignment horizontal="left" vertical="center"/>
      <protection/>
    </xf>
    <xf numFmtId="196" fontId="3" fillId="0" borderId="96" xfId="0" applyNumberFormat="1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196" fontId="3" fillId="0" borderId="150" xfId="0" applyNumberFormat="1" applyFont="1" applyFill="1" applyBorder="1" applyAlignment="1" applyProtection="1">
      <alignment horizontal="left" vertical="center"/>
      <protection/>
    </xf>
    <xf numFmtId="196" fontId="3" fillId="0" borderId="100" xfId="0" applyNumberFormat="1" applyFont="1" applyFill="1" applyBorder="1" applyAlignment="1" applyProtection="1">
      <alignment horizontal="left" vertical="center"/>
      <protection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148" xfId="0" applyNumberFormat="1" applyFont="1" applyFill="1" applyBorder="1" applyAlignment="1">
      <alignment horizontal="center" vertical="center" wrapText="1"/>
    </xf>
    <xf numFmtId="196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48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54" xfId="0" applyNumberFormat="1" applyFont="1" applyFill="1" applyBorder="1" applyAlignment="1" applyProtection="1">
      <alignment horizontal="center" vertical="center"/>
      <protection/>
    </xf>
    <xf numFmtId="196" fontId="3" fillId="33" borderId="75" xfId="0" applyNumberFormat="1" applyFont="1" applyFill="1" applyBorder="1" applyAlignment="1" applyProtection="1">
      <alignment horizontal="center" vertical="center"/>
      <protection/>
    </xf>
    <xf numFmtId="196" fontId="3" fillId="33" borderId="148" xfId="0" applyNumberFormat="1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>
      <alignment horizontal="center" vertical="center" wrapText="1"/>
    </xf>
    <xf numFmtId="0" fontId="3" fillId="0" borderId="148" xfId="0" applyFont="1" applyFill="1" applyBorder="1" applyAlignment="1">
      <alignment horizontal="center" vertical="center" wrapText="1"/>
    </xf>
    <xf numFmtId="196" fontId="3" fillId="33" borderId="77" xfId="0" applyNumberFormat="1" applyFont="1" applyFill="1" applyBorder="1" applyAlignment="1" applyProtection="1">
      <alignment horizontal="center" vertical="center"/>
      <protection/>
    </xf>
    <xf numFmtId="196" fontId="3" fillId="33" borderId="39" xfId="0" applyNumberFormat="1" applyFont="1" applyFill="1" applyBorder="1" applyAlignment="1" applyProtection="1">
      <alignment horizontal="center" vertical="center"/>
      <protection/>
    </xf>
    <xf numFmtId="196" fontId="3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75" xfId="0" applyNumberFormat="1" applyFont="1" applyFill="1" applyBorder="1" applyAlignment="1" applyProtection="1">
      <alignment horizontal="center" vertical="center"/>
      <protection/>
    </xf>
    <xf numFmtId="0" fontId="6" fillId="33" borderId="148" xfId="0" applyNumberFormat="1" applyFont="1" applyFill="1" applyBorder="1" applyAlignment="1" applyProtection="1">
      <alignment horizontal="center" vertical="center"/>
      <protection/>
    </xf>
    <xf numFmtId="196" fontId="3" fillId="33" borderId="89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10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08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85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51" xfId="0" applyNumberFormat="1" applyFont="1" applyFill="1" applyBorder="1" applyAlignment="1" applyProtection="1">
      <alignment horizontal="center" vertical="center" wrapText="1"/>
      <protection/>
    </xf>
    <xf numFmtId="196" fontId="3" fillId="33" borderId="152" xfId="0" applyNumberFormat="1" applyFont="1" applyFill="1" applyBorder="1" applyAlignment="1" applyProtection="1">
      <alignment horizontal="center" vertical="center" wrapText="1"/>
      <protection/>
    </xf>
    <xf numFmtId="196" fontId="3" fillId="33" borderId="87" xfId="0" applyNumberFormat="1" applyFont="1" applyFill="1" applyBorder="1" applyAlignment="1" applyProtection="1">
      <alignment horizontal="center" vertical="center" wrapText="1"/>
      <protection/>
    </xf>
    <xf numFmtId="196" fontId="3" fillId="33" borderId="147" xfId="0" applyNumberFormat="1" applyFont="1" applyFill="1" applyBorder="1" applyAlignment="1" applyProtection="1">
      <alignment horizontal="center" vertical="center" wrapText="1"/>
      <protection/>
    </xf>
    <xf numFmtId="196" fontId="3" fillId="33" borderId="153" xfId="0" applyNumberFormat="1" applyFont="1" applyFill="1" applyBorder="1" applyAlignment="1" applyProtection="1">
      <alignment horizontal="center" vertical="center" wrapText="1"/>
      <protection/>
    </xf>
    <xf numFmtId="196" fontId="3" fillId="33" borderId="154" xfId="0" applyNumberFormat="1" applyFont="1" applyFill="1" applyBorder="1" applyAlignment="1" applyProtection="1">
      <alignment horizontal="center" vertical="center" wrapText="1"/>
      <protection/>
    </xf>
    <xf numFmtId="196" fontId="3" fillId="33" borderId="78" xfId="0" applyNumberFormat="1" applyFont="1" applyFill="1" applyBorder="1" applyAlignment="1" applyProtection="1">
      <alignment horizontal="center" vertical="center" wrapText="1"/>
      <protection/>
    </xf>
    <xf numFmtId="196" fontId="3" fillId="33" borderId="125" xfId="0" applyNumberFormat="1" applyFont="1" applyFill="1" applyBorder="1" applyAlignment="1" applyProtection="1">
      <alignment horizontal="center" vertical="center" wrapText="1"/>
      <protection/>
    </xf>
    <xf numFmtId="196" fontId="3" fillId="33" borderId="22" xfId="0" applyNumberFormat="1" applyFont="1" applyFill="1" applyBorder="1" applyAlignment="1" applyProtection="1">
      <alignment horizontal="center" vertical="center"/>
      <protection/>
    </xf>
    <xf numFmtId="196" fontId="3" fillId="33" borderId="23" xfId="0" applyNumberFormat="1" applyFont="1" applyFill="1" applyBorder="1" applyAlignment="1" applyProtection="1">
      <alignment horizontal="center" vertical="center"/>
      <protection/>
    </xf>
    <xf numFmtId="197" fontId="3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>
      <alignment horizontal="center" vertical="center"/>
    </xf>
    <xf numFmtId="0" fontId="0" fillId="0" borderId="148" xfId="0" applyFill="1" applyBorder="1" applyAlignment="1">
      <alignment horizontal="center" vertical="center"/>
    </xf>
    <xf numFmtId="196" fontId="3" fillId="33" borderId="57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62" xfId="0" applyNumberFormat="1" applyFont="1" applyFill="1" applyBorder="1" applyAlignment="1" applyProtection="1">
      <alignment horizontal="center" vertical="top" wrapText="1"/>
      <protection/>
    </xf>
    <xf numFmtId="196" fontId="3" fillId="33" borderId="147" xfId="0" applyNumberFormat="1" applyFont="1" applyFill="1" applyBorder="1" applyAlignment="1" applyProtection="1">
      <alignment horizontal="center" vertical="top" wrapText="1"/>
      <protection/>
    </xf>
    <xf numFmtId="196" fontId="3" fillId="33" borderId="132" xfId="0" applyNumberFormat="1" applyFont="1" applyFill="1" applyBorder="1" applyAlignment="1" applyProtection="1">
      <alignment horizontal="center" vertical="top" wrapText="1"/>
      <protection/>
    </xf>
    <xf numFmtId="196" fontId="3" fillId="33" borderId="155" xfId="0" applyNumberFormat="1" applyFont="1" applyFill="1" applyBorder="1" applyAlignment="1" applyProtection="1">
      <alignment horizontal="center" vertical="top" wrapText="1"/>
      <protection/>
    </xf>
    <xf numFmtId="196" fontId="3" fillId="33" borderId="78" xfId="0" applyNumberFormat="1" applyFont="1" applyFill="1" applyBorder="1" applyAlignment="1" applyProtection="1">
      <alignment horizontal="center" vertical="top" wrapText="1"/>
      <protection/>
    </xf>
    <xf numFmtId="196" fontId="3" fillId="33" borderId="156" xfId="0" applyNumberFormat="1" applyFont="1" applyFill="1" applyBorder="1" applyAlignment="1" applyProtection="1">
      <alignment horizontal="center" vertical="top" wrapText="1"/>
      <protection/>
    </xf>
    <xf numFmtId="196" fontId="3" fillId="33" borderId="0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27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57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0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75" xfId="0" applyFont="1" applyFill="1" applyBorder="1" applyAlignment="1">
      <alignment horizontal="center" vertical="center" wrapText="1"/>
    </xf>
    <xf numFmtId="196" fontId="3" fillId="33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left" vertical="center"/>
      <protection/>
    </xf>
    <xf numFmtId="196" fontId="3" fillId="0" borderId="22" xfId="0" applyNumberFormat="1" applyFont="1" applyFill="1" applyBorder="1" applyAlignment="1" applyProtection="1">
      <alignment horizontal="left" vertical="center"/>
      <protection/>
    </xf>
    <xf numFmtId="196" fontId="3" fillId="0" borderId="54" xfId="0" applyNumberFormat="1" applyFont="1" applyFill="1" applyBorder="1" applyAlignment="1" applyProtection="1">
      <alignment horizontal="center" vertical="center"/>
      <protection/>
    </xf>
    <xf numFmtId="196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92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49" fontId="6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148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left" vertical="center"/>
      <protection/>
    </xf>
    <xf numFmtId="196" fontId="3" fillId="0" borderId="14" xfId="0" applyNumberFormat="1" applyFont="1" applyFill="1" applyBorder="1" applyAlignment="1" applyProtection="1">
      <alignment horizontal="left" vertical="center"/>
      <protection/>
    </xf>
    <xf numFmtId="196" fontId="3" fillId="0" borderId="146" xfId="0" applyNumberFormat="1" applyFont="1" applyFill="1" applyBorder="1" applyAlignment="1" applyProtection="1">
      <alignment horizontal="left" vertical="center"/>
      <protection/>
    </xf>
    <xf numFmtId="196" fontId="3" fillId="0" borderId="137" xfId="0" applyNumberFormat="1" applyFont="1" applyFill="1" applyBorder="1" applyAlignment="1" applyProtection="1">
      <alignment horizontal="left" vertical="center"/>
      <protection/>
    </xf>
    <xf numFmtId="196" fontId="3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4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86" xfId="0" applyNumberFormat="1" applyFont="1" applyFill="1" applyBorder="1" applyAlignment="1" applyProtection="1">
      <alignment horizontal="center" vertical="center" wrapText="1"/>
      <protection/>
    </xf>
    <xf numFmtId="196" fontId="3" fillId="0" borderId="147" xfId="0" applyNumberFormat="1" applyFont="1" applyFill="1" applyBorder="1" applyAlignment="1" applyProtection="1">
      <alignment horizontal="center" vertical="center" wrapText="1"/>
      <protection/>
    </xf>
    <xf numFmtId="1" fontId="3" fillId="0" borderId="95" xfId="0" applyNumberFormat="1" applyFont="1" applyFill="1" applyBorder="1" applyAlignment="1">
      <alignment horizontal="center" vertical="center" wrapText="1"/>
    </xf>
    <xf numFmtId="1" fontId="3" fillId="0" borderId="135" xfId="0" applyNumberFormat="1" applyFont="1" applyFill="1" applyBorder="1" applyAlignment="1">
      <alignment horizontal="center" vertical="center" wrapText="1"/>
    </xf>
    <xf numFmtId="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197" fontId="3" fillId="0" borderId="75" xfId="0" applyNumberFormat="1" applyFont="1" applyFill="1" applyBorder="1" applyAlignment="1" applyProtection="1">
      <alignment horizontal="center" vertical="center"/>
      <protection/>
    </xf>
    <xf numFmtId="197" fontId="3" fillId="0" borderId="148" xfId="0" applyNumberFormat="1" applyFont="1" applyFill="1" applyBorder="1" applyAlignment="1" applyProtection="1">
      <alignment horizontal="center" vertical="center"/>
      <protection/>
    </xf>
    <xf numFmtId="198" fontId="3" fillId="0" borderId="0" xfId="0" applyNumberFormat="1" applyFont="1" applyFill="1" applyBorder="1" applyAlignment="1" applyProtection="1">
      <alignment horizontal="center" vertical="center"/>
      <protection/>
    </xf>
    <xf numFmtId="198" fontId="3" fillId="0" borderId="129" xfId="0" applyNumberFormat="1" applyFont="1" applyFill="1" applyBorder="1" applyAlignment="1" applyProtection="1">
      <alignment horizontal="center" vertical="center"/>
      <protection/>
    </xf>
    <xf numFmtId="1" fontId="3" fillId="0" borderId="55" xfId="0" applyNumberFormat="1" applyFont="1" applyFill="1" applyBorder="1" applyAlignment="1">
      <alignment horizontal="center" vertical="center" wrapText="1"/>
    </xf>
    <xf numFmtId="1" fontId="3" fillId="0" borderId="70" xfId="0" applyNumberFormat="1" applyFont="1" applyFill="1" applyBorder="1" applyAlignment="1">
      <alignment horizontal="center" vertical="center" wrapText="1"/>
    </xf>
    <xf numFmtId="196" fontId="6" fillId="33" borderId="54" xfId="0" applyNumberFormat="1" applyFont="1" applyFill="1" applyBorder="1" applyAlignment="1" applyProtection="1">
      <alignment horizontal="center" vertical="center"/>
      <protection/>
    </xf>
    <xf numFmtId="196" fontId="6" fillId="33" borderId="75" xfId="0" applyNumberFormat="1" applyFont="1" applyFill="1" applyBorder="1" applyAlignment="1" applyProtection="1">
      <alignment horizontal="center" vertical="center"/>
      <protection/>
    </xf>
    <xf numFmtId="196" fontId="6" fillId="33" borderId="147" xfId="0" applyNumberFormat="1" applyFont="1" applyFill="1" applyBorder="1" applyAlignment="1" applyProtection="1">
      <alignment horizontal="center" vertical="center"/>
      <protection/>
    </xf>
    <xf numFmtId="196" fontId="3" fillId="33" borderId="22" xfId="0" applyNumberFormat="1" applyFont="1" applyFill="1" applyBorder="1" applyAlignment="1" applyProtection="1">
      <alignment horizontal="center" vertical="center" wrapText="1"/>
      <protection/>
    </xf>
    <xf numFmtId="196" fontId="3" fillId="33" borderId="38" xfId="0" applyNumberFormat="1" applyFont="1" applyFill="1" applyBorder="1" applyAlignment="1" applyProtection="1">
      <alignment horizontal="center" vertical="center"/>
      <protection/>
    </xf>
    <xf numFmtId="196" fontId="3" fillId="33" borderId="128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04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77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39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12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58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88" xfId="0" applyNumberFormat="1" applyFont="1" applyFill="1" applyBorder="1" applyAlignment="1" applyProtection="1">
      <alignment horizontal="center" vertical="center" wrapText="1"/>
      <protection/>
    </xf>
    <xf numFmtId="0" fontId="3" fillId="33" borderId="130" xfId="0" applyNumberFormat="1" applyFont="1" applyFill="1" applyBorder="1" applyAlignment="1" applyProtection="1">
      <alignment horizontal="center" vertical="center" textRotation="90"/>
      <protection/>
    </xf>
    <xf numFmtId="0" fontId="3" fillId="33" borderId="37" xfId="0" applyNumberFormat="1" applyFont="1" applyFill="1" applyBorder="1" applyAlignment="1" applyProtection="1">
      <alignment horizontal="center" vertical="center" textRotation="90"/>
      <protection/>
    </xf>
    <xf numFmtId="0" fontId="3" fillId="33" borderId="47" xfId="0" applyNumberFormat="1" applyFont="1" applyFill="1" applyBorder="1" applyAlignment="1" applyProtection="1">
      <alignment horizontal="center" vertical="center" textRotation="90"/>
      <protection/>
    </xf>
    <xf numFmtId="0" fontId="6" fillId="33" borderId="45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3" fillId="0" borderId="159" xfId="0" applyFont="1" applyFill="1" applyBorder="1" applyAlignment="1" applyProtection="1">
      <alignment horizontal="right" vertical="center"/>
      <protection/>
    </xf>
    <xf numFmtId="0" fontId="3" fillId="0" borderId="160" xfId="0" applyFont="1" applyFill="1" applyBorder="1" applyAlignment="1" applyProtection="1">
      <alignment horizontal="right" vertical="center"/>
      <protection/>
    </xf>
    <xf numFmtId="0" fontId="6" fillId="33" borderId="78" xfId="0" applyFont="1" applyFill="1" applyBorder="1" applyAlignment="1" applyProtection="1">
      <alignment horizontal="right" vertical="center"/>
      <protection/>
    </xf>
    <xf numFmtId="202" fontId="6" fillId="33" borderId="87" xfId="0" applyNumberFormat="1" applyFont="1" applyFill="1" applyBorder="1" applyAlignment="1" applyProtection="1">
      <alignment horizontal="center" vertical="center" wrapText="1"/>
      <protection/>
    </xf>
    <xf numFmtId="202" fontId="32" fillId="33" borderId="161" xfId="0" applyNumberFormat="1" applyFont="1" applyFill="1" applyBorder="1" applyAlignment="1">
      <alignment horizontal="center" vertical="center" wrapText="1"/>
    </xf>
    <xf numFmtId="202" fontId="6" fillId="33" borderId="54" xfId="0" applyNumberFormat="1" applyFont="1" applyFill="1" applyBorder="1" applyAlignment="1" applyProtection="1">
      <alignment horizontal="center" vertical="center" wrapText="1"/>
      <protection/>
    </xf>
    <xf numFmtId="202" fontId="6" fillId="33" borderId="75" xfId="0" applyNumberFormat="1" applyFont="1" applyFill="1" applyBorder="1" applyAlignment="1" applyProtection="1">
      <alignment horizontal="center" vertical="center" wrapText="1"/>
      <protection/>
    </xf>
    <xf numFmtId="202" fontId="6" fillId="33" borderId="148" xfId="0" applyNumberFormat="1" applyFont="1" applyFill="1" applyBorder="1" applyAlignment="1" applyProtection="1">
      <alignment horizontal="center" vertical="center" wrapText="1"/>
      <protection/>
    </xf>
    <xf numFmtId="202" fontId="6" fillId="33" borderId="86" xfId="0" applyNumberFormat="1" applyFont="1" applyFill="1" applyBorder="1" applyAlignment="1">
      <alignment horizontal="center" vertical="center" wrapText="1"/>
    </xf>
    <xf numFmtId="202" fontId="6" fillId="33" borderId="153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49" fontId="6" fillId="0" borderId="162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198" fontId="3" fillId="0" borderId="30" xfId="0" applyNumberFormat="1" applyFont="1" applyFill="1" applyBorder="1" applyAlignment="1" applyProtection="1">
      <alignment horizontal="center" vertical="center"/>
      <protection/>
    </xf>
    <xf numFmtId="198" fontId="3" fillId="0" borderId="140" xfId="0" applyNumberFormat="1" applyFont="1" applyFill="1" applyBorder="1" applyAlignment="1" applyProtection="1">
      <alignment horizontal="center" vertical="center"/>
      <protection/>
    </xf>
    <xf numFmtId="198" fontId="3" fillId="0" borderId="162" xfId="0" applyNumberFormat="1" applyFont="1" applyFill="1" applyBorder="1" applyAlignment="1" applyProtection="1">
      <alignment horizontal="center" vertical="center"/>
      <protection/>
    </xf>
    <xf numFmtId="196" fontId="3" fillId="0" borderId="154" xfId="0" applyNumberFormat="1" applyFont="1" applyFill="1" applyBorder="1" applyAlignment="1" applyProtection="1">
      <alignment horizontal="left" vertical="center"/>
      <protection/>
    </xf>
    <xf numFmtId="196" fontId="3" fillId="0" borderId="125" xfId="0" applyNumberFormat="1" applyFont="1" applyFill="1" applyBorder="1" applyAlignment="1" applyProtection="1">
      <alignment horizontal="left" vertical="center"/>
      <protection/>
    </xf>
    <xf numFmtId="196" fontId="3" fillId="0" borderId="82" xfId="0" applyNumberFormat="1" applyFont="1" applyFill="1" applyBorder="1" applyAlignment="1" applyProtection="1">
      <alignment horizontal="left" vertical="center"/>
      <protection/>
    </xf>
    <xf numFmtId="0" fontId="3" fillId="33" borderId="5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197" fontId="3" fillId="33" borderId="54" xfId="0" applyNumberFormat="1" applyFont="1" applyFill="1" applyBorder="1" applyAlignment="1" applyProtection="1">
      <alignment horizontal="center" vertical="center"/>
      <protection/>
    </xf>
    <xf numFmtId="197" fontId="3" fillId="33" borderId="75" xfId="0" applyNumberFormat="1" applyFont="1" applyFill="1" applyBorder="1" applyAlignment="1" applyProtection="1">
      <alignment horizontal="center" vertical="center"/>
      <protection/>
    </xf>
    <xf numFmtId="197" fontId="3" fillId="33" borderId="148" xfId="0" applyNumberFormat="1" applyFont="1" applyFill="1" applyBorder="1" applyAlignment="1" applyProtection="1">
      <alignment horizontal="center" vertical="center"/>
      <protection/>
    </xf>
    <xf numFmtId="0" fontId="3" fillId="33" borderId="148" xfId="0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3" fillId="33" borderId="98" xfId="0" applyFont="1" applyFill="1" applyBorder="1" applyAlignment="1">
      <alignment horizontal="center" vertical="center" wrapText="1"/>
    </xf>
    <xf numFmtId="49" fontId="3" fillId="33" borderId="54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148" xfId="0" applyNumberFormat="1" applyFont="1" applyFill="1" applyBorder="1" applyAlignment="1">
      <alignment horizontal="center" vertical="center" wrapText="1"/>
    </xf>
    <xf numFmtId="198" fontId="3" fillId="33" borderId="30" xfId="0" applyNumberFormat="1" applyFont="1" applyFill="1" applyBorder="1" applyAlignment="1" applyProtection="1">
      <alignment horizontal="center" vertical="center"/>
      <protection/>
    </xf>
    <xf numFmtId="198" fontId="3" fillId="33" borderId="140" xfId="0" applyNumberFormat="1" applyFont="1" applyFill="1" applyBorder="1" applyAlignment="1" applyProtection="1">
      <alignment horizontal="center" vertical="center"/>
      <protection/>
    </xf>
    <xf numFmtId="198" fontId="3" fillId="33" borderId="162" xfId="0" applyNumberFormat="1" applyFont="1" applyFill="1" applyBorder="1" applyAlignment="1" applyProtection="1">
      <alignment horizontal="center" vertical="center"/>
      <protection/>
    </xf>
    <xf numFmtId="198" fontId="3" fillId="33" borderId="0" xfId="0" applyNumberFormat="1" applyFont="1" applyFill="1" applyBorder="1" applyAlignment="1" applyProtection="1">
      <alignment horizontal="center" vertical="center"/>
      <protection/>
    </xf>
    <xf numFmtId="198" fontId="3" fillId="33" borderId="129" xfId="0" applyNumberFormat="1" applyFont="1" applyFill="1" applyBorder="1" applyAlignment="1" applyProtection="1">
      <alignment horizontal="center" vertical="center"/>
      <protection/>
    </xf>
    <xf numFmtId="196" fontId="3" fillId="33" borderId="86" xfId="0" applyNumberFormat="1" applyFont="1" applyFill="1" applyBorder="1" applyAlignment="1" applyProtection="1">
      <alignment horizontal="center" vertical="center" wrapText="1"/>
      <protection/>
    </xf>
    <xf numFmtId="1" fontId="3" fillId="33" borderId="55" xfId="0" applyNumberFormat="1" applyFont="1" applyFill="1" applyBorder="1" applyAlignment="1">
      <alignment horizontal="center" vertical="center" wrapText="1"/>
    </xf>
    <xf numFmtId="1" fontId="3" fillId="33" borderId="70" xfId="0" applyNumberFormat="1" applyFont="1" applyFill="1" applyBorder="1" applyAlignment="1">
      <alignment horizontal="center" vertical="center" wrapText="1"/>
    </xf>
    <xf numFmtId="1" fontId="3" fillId="33" borderId="95" xfId="0" applyNumberFormat="1" applyFont="1" applyFill="1" applyBorder="1" applyAlignment="1">
      <alignment horizontal="center" vertical="center" wrapText="1"/>
    </xf>
    <xf numFmtId="1" fontId="3" fillId="33" borderId="135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 wrapText="1"/>
    </xf>
    <xf numFmtId="49" fontId="6" fillId="33" borderId="72" xfId="0" applyNumberFormat="1" applyFont="1" applyFill="1" applyBorder="1" applyAlignment="1">
      <alignment horizontal="center" vertical="center" wrapText="1"/>
    </xf>
    <xf numFmtId="0" fontId="6" fillId="33" borderId="92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6" fontId="3" fillId="33" borderId="154" xfId="0" applyNumberFormat="1" applyFont="1" applyFill="1" applyBorder="1" applyAlignment="1" applyProtection="1">
      <alignment horizontal="left" vertical="center"/>
      <protection/>
    </xf>
    <xf numFmtId="196" fontId="3" fillId="33" borderId="125" xfId="0" applyNumberFormat="1" applyFont="1" applyFill="1" applyBorder="1" applyAlignment="1" applyProtection="1">
      <alignment horizontal="left" vertical="center"/>
      <protection/>
    </xf>
    <xf numFmtId="196" fontId="3" fillId="33" borderId="10" xfId="0" applyNumberFormat="1" applyFont="1" applyFill="1" applyBorder="1" applyAlignment="1" applyProtection="1">
      <alignment horizontal="left" vertical="center"/>
      <protection/>
    </xf>
    <xf numFmtId="196" fontId="3" fillId="33" borderId="22" xfId="0" applyNumberFormat="1" applyFont="1" applyFill="1" applyBorder="1" applyAlignment="1" applyProtection="1">
      <alignment horizontal="left" vertical="center"/>
      <protection/>
    </xf>
    <xf numFmtId="196" fontId="3" fillId="33" borderId="16" xfId="0" applyNumberFormat="1" applyFont="1" applyFill="1" applyBorder="1" applyAlignment="1" applyProtection="1">
      <alignment horizontal="left" vertical="center"/>
      <protection/>
    </xf>
    <xf numFmtId="196" fontId="3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75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196" fontId="3" fillId="33" borderId="146" xfId="0" applyNumberFormat="1" applyFont="1" applyFill="1" applyBorder="1" applyAlignment="1" applyProtection="1">
      <alignment horizontal="left" vertical="center"/>
      <protection/>
    </xf>
    <xf numFmtId="196" fontId="3" fillId="33" borderId="137" xfId="0" applyNumberFormat="1" applyFont="1" applyFill="1" applyBorder="1" applyAlignment="1" applyProtection="1">
      <alignment horizontal="left" vertical="center"/>
      <protection/>
    </xf>
    <xf numFmtId="196" fontId="3" fillId="33" borderId="58" xfId="0" applyNumberFormat="1" applyFont="1" applyFill="1" applyBorder="1" applyAlignment="1" applyProtection="1">
      <alignment horizontal="left" vertical="center"/>
      <protection/>
    </xf>
    <xf numFmtId="196" fontId="3" fillId="33" borderId="96" xfId="0" applyNumberFormat="1" applyFont="1" applyFill="1" applyBorder="1" applyAlignment="1" applyProtection="1">
      <alignment horizontal="left" vertical="center"/>
      <protection/>
    </xf>
    <xf numFmtId="196" fontId="3" fillId="33" borderId="150" xfId="0" applyNumberFormat="1" applyFont="1" applyFill="1" applyBorder="1" applyAlignment="1" applyProtection="1">
      <alignment horizontal="left" vertical="center"/>
      <protection/>
    </xf>
    <xf numFmtId="196" fontId="3" fillId="33" borderId="100" xfId="0" applyNumberFormat="1" applyFont="1" applyFill="1" applyBorder="1" applyAlignment="1" applyProtection="1">
      <alignment horizontal="left" vertical="center"/>
      <protection/>
    </xf>
    <xf numFmtId="196" fontId="3" fillId="33" borderId="82" xfId="0" applyNumberFormat="1" applyFont="1" applyFill="1" applyBorder="1" applyAlignment="1" applyProtection="1">
      <alignment horizontal="left" vertical="center"/>
      <protection/>
    </xf>
    <xf numFmtId="49" fontId="6" fillId="33" borderId="54" xfId="0" applyNumberFormat="1" applyFont="1" applyFill="1" applyBorder="1" applyAlignment="1">
      <alignment horizontal="center" vertical="center" wrapText="1"/>
    </xf>
    <xf numFmtId="49" fontId="6" fillId="33" borderId="148" xfId="0" applyNumberFormat="1" applyFont="1" applyFill="1" applyBorder="1" applyAlignment="1">
      <alignment horizontal="center" vertical="center" wrapText="1"/>
    </xf>
    <xf numFmtId="49" fontId="6" fillId="33" borderId="65" xfId="0" applyNumberFormat="1" applyFont="1" applyFill="1" applyBorder="1" applyAlignment="1" applyProtection="1">
      <alignment horizontal="center" vertical="center"/>
      <protection/>
    </xf>
    <xf numFmtId="49" fontId="6" fillId="33" borderId="162" xfId="0" applyNumberFormat="1" applyFont="1" applyFill="1" applyBorder="1" applyAlignment="1" applyProtection="1">
      <alignment horizontal="center" vertical="center"/>
      <protection/>
    </xf>
    <xf numFmtId="49" fontId="6" fillId="33" borderId="55" xfId="0" applyNumberFormat="1" applyFont="1" applyFill="1" applyBorder="1" applyAlignment="1" applyProtection="1">
      <alignment horizontal="center" vertical="center"/>
      <protection/>
    </xf>
    <xf numFmtId="49" fontId="6" fillId="33" borderId="72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right" vertical="center"/>
      <protection/>
    </xf>
    <xf numFmtId="0" fontId="6" fillId="33" borderId="14" xfId="0" applyNumberFormat="1" applyFont="1" applyFill="1" applyBorder="1" applyAlignment="1" applyProtection="1">
      <alignment horizontal="right" vertical="center"/>
      <protection/>
    </xf>
    <xf numFmtId="0" fontId="6" fillId="33" borderId="13" xfId="0" applyNumberFormat="1" applyFont="1" applyFill="1" applyBorder="1" applyAlignment="1" applyProtection="1">
      <alignment horizontal="right" vertical="center"/>
      <protection/>
    </xf>
    <xf numFmtId="0" fontId="3" fillId="33" borderId="54" xfId="0" applyFont="1" applyFill="1" applyBorder="1" applyAlignment="1">
      <alignment horizontal="right" vertical="center"/>
    </xf>
    <xf numFmtId="0" fontId="3" fillId="33" borderId="75" xfId="0" applyFont="1" applyFill="1" applyBorder="1" applyAlignment="1">
      <alignment horizontal="right" vertical="center"/>
    </xf>
    <xf numFmtId="0" fontId="3" fillId="33" borderId="148" xfId="0" applyFont="1" applyFill="1" applyBorder="1" applyAlignment="1">
      <alignment horizontal="right" vertical="center"/>
    </xf>
    <xf numFmtId="0" fontId="3" fillId="33" borderId="159" xfId="0" applyFont="1" applyFill="1" applyBorder="1" applyAlignment="1" applyProtection="1">
      <alignment horizontal="right" vertical="center"/>
      <protection/>
    </xf>
    <xf numFmtId="0" fontId="3" fillId="33" borderId="160" xfId="0" applyFont="1" applyFill="1" applyBorder="1" applyAlignment="1" applyProtection="1">
      <alignment horizontal="right" vertical="center"/>
      <protection/>
    </xf>
    <xf numFmtId="0" fontId="3" fillId="33" borderId="149" xfId="0" applyFont="1" applyFill="1" applyBorder="1" applyAlignment="1" applyProtection="1">
      <alignment horizontal="right" vertical="center"/>
      <protection/>
    </xf>
    <xf numFmtId="0" fontId="3" fillId="33" borderId="110" xfId="0" applyFont="1" applyFill="1" applyBorder="1" applyAlignment="1" applyProtection="1">
      <alignment horizontal="right" vertical="center"/>
      <protection/>
    </xf>
    <xf numFmtId="0" fontId="3" fillId="33" borderId="16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right" vertical="center"/>
      <protection/>
    </xf>
    <xf numFmtId="196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7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88" xfId="0" applyNumberFormat="1" applyFont="1" applyFill="1" applyBorder="1" applyAlignment="1" applyProtection="1">
      <alignment horizontal="center" vertical="center" wrapText="1"/>
      <protection/>
    </xf>
    <xf numFmtId="196" fontId="3" fillId="0" borderId="87" xfId="0" applyNumberFormat="1" applyFont="1" applyFill="1" applyBorder="1" applyAlignment="1" applyProtection="1">
      <alignment horizontal="center" vertical="center" wrapText="1"/>
      <protection/>
    </xf>
    <xf numFmtId="196" fontId="3" fillId="0" borderId="153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9" xfId="0" applyNumberFormat="1" applyFont="1" applyFill="1" applyBorder="1" applyAlignment="1" applyProtection="1">
      <alignment horizontal="center" vertical="center"/>
      <protection/>
    </xf>
    <xf numFmtId="196" fontId="3" fillId="0" borderId="38" xfId="0" applyNumberFormat="1" applyFont="1" applyFill="1" applyBorder="1" applyAlignment="1" applyProtection="1">
      <alignment horizontal="center" vertical="center"/>
      <protection/>
    </xf>
    <xf numFmtId="196" fontId="3" fillId="0" borderId="89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54" xfId="0" applyNumberFormat="1" applyFont="1" applyFill="1" applyBorder="1" applyAlignment="1" applyProtection="1">
      <alignment horizontal="center" vertical="center" wrapText="1"/>
      <protection/>
    </xf>
    <xf numFmtId="196" fontId="3" fillId="0" borderId="78" xfId="0" applyNumberFormat="1" applyFont="1" applyFill="1" applyBorder="1" applyAlignment="1" applyProtection="1">
      <alignment horizontal="center" vertical="center" wrapText="1"/>
      <protection/>
    </xf>
    <xf numFmtId="196" fontId="3" fillId="0" borderId="125" xfId="0" applyNumberFormat="1" applyFont="1" applyFill="1" applyBorder="1" applyAlignment="1" applyProtection="1">
      <alignment horizontal="center" vertical="center" wrapText="1"/>
      <protection/>
    </xf>
    <xf numFmtId="196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110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22" xfId="0" applyNumberFormat="1" applyFont="1" applyFill="1" applyBorder="1" applyAlignment="1" applyProtection="1">
      <alignment horizontal="center" vertical="center"/>
      <protection/>
    </xf>
    <xf numFmtId="196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12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27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57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90" xfId="0" applyNumberFormat="1" applyFont="1" applyFill="1" applyBorder="1" applyAlignment="1" applyProtection="1">
      <alignment vertical="center"/>
      <protection/>
    </xf>
    <xf numFmtId="196" fontId="3" fillId="0" borderId="91" xfId="0" applyNumberFormat="1" applyFont="1" applyFill="1" applyBorder="1" applyAlignment="1" applyProtection="1">
      <alignment vertical="center"/>
      <protection/>
    </xf>
    <xf numFmtId="196" fontId="3" fillId="0" borderId="91" xfId="0" applyNumberFormat="1" applyFont="1" applyFill="1" applyBorder="1" applyAlignment="1" applyProtection="1">
      <alignment horizontal="center" vertical="center"/>
      <protection/>
    </xf>
    <xf numFmtId="196" fontId="3" fillId="0" borderId="100" xfId="0" applyNumberFormat="1" applyFont="1" applyFill="1" applyBorder="1" applyAlignment="1" applyProtection="1">
      <alignment vertical="center"/>
      <protection/>
    </xf>
    <xf numFmtId="0" fontId="3" fillId="0" borderId="15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57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85" xfId="0" applyNumberFormat="1" applyFont="1" applyFill="1" applyBorder="1" applyAlignment="1" applyProtection="1">
      <alignment horizontal="center" vertical="center" textRotation="90" wrapText="1"/>
      <protection/>
    </xf>
    <xf numFmtId="197" fontId="3" fillId="0" borderId="47" xfId="0" applyNumberFormat="1" applyFont="1" applyFill="1" applyBorder="1" applyAlignment="1" applyProtection="1">
      <alignment horizontal="center" vertical="center"/>
      <protection/>
    </xf>
    <xf numFmtId="197" fontId="3" fillId="0" borderId="48" xfId="0" applyNumberFormat="1" applyFont="1" applyFill="1" applyBorder="1" applyAlignment="1" applyProtection="1">
      <alignment horizontal="center" vertical="center"/>
      <protection/>
    </xf>
    <xf numFmtId="197" fontId="3" fillId="0" borderId="85" xfId="0" applyNumberFormat="1" applyFont="1" applyFill="1" applyBorder="1" applyAlignment="1" applyProtection="1">
      <alignment horizontal="center" vertical="center"/>
      <protection/>
    </xf>
    <xf numFmtId="197" fontId="3" fillId="0" borderId="14" xfId="0" applyNumberFormat="1" applyFont="1" applyFill="1" applyBorder="1" applyAlignment="1" applyProtection="1">
      <alignment horizontal="center" vertical="center"/>
      <protection/>
    </xf>
    <xf numFmtId="197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196" fontId="3" fillId="0" borderId="51" xfId="0" applyNumberFormat="1" applyFont="1" applyFill="1" applyBorder="1" applyAlignment="1" applyProtection="1">
      <alignment horizontal="center" vertical="center"/>
      <protection/>
    </xf>
    <xf numFmtId="196" fontId="3" fillId="0" borderId="52" xfId="0" applyNumberFormat="1" applyFont="1" applyFill="1" applyBorder="1" applyAlignment="1" applyProtection="1">
      <alignment horizontal="center" vertical="center"/>
      <protection/>
    </xf>
    <xf numFmtId="0" fontId="84" fillId="0" borderId="12" xfId="0" applyNumberFormat="1" applyFont="1" applyFill="1" applyBorder="1" applyAlignment="1">
      <alignment horizontal="center" vertical="center"/>
    </xf>
    <xf numFmtId="0" fontId="84" fillId="0" borderId="12" xfId="0" applyNumberFormat="1" applyFont="1" applyFill="1" applyBorder="1" applyAlignment="1">
      <alignment horizontal="center" vertical="center" wrapText="1"/>
    </xf>
    <xf numFmtId="0" fontId="84" fillId="0" borderId="22" xfId="0" applyNumberFormat="1" applyFont="1" applyFill="1" applyBorder="1" applyAlignment="1">
      <alignment horizontal="center" vertical="center"/>
    </xf>
    <xf numFmtId="196" fontId="84" fillId="0" borderId="22" xfId="0" applyNumberFormat="1" applyFont="1" applyFill="1" applyBorder="1" applyAlignment="1" applyProtection="1">
      <alignment horizontal="center" vertical="center"/>
      <protection/>
    </xf>
    <xf numFmtId="202" fontId="6" fillId="0" borderId="87" xfId="0" applyNumberFormat="1" applyFont="1" applyFill="1" applyBorder="1" applyAlignment="1" applyProtection="1">
      <alignment horizontal="center" vertical="center" wrapText="1"/>
      <protection/>
    </xf>
    <xf numFmtId="202" fontId="32" fillId="0" borderId="161" xfId="0" applyNumberFormat="1" applyFont="1" applyFill="1" applyBorder="1" applyAlignment="1">
      <alignment horizontal="center" vertical="center" wrapText="1"/>
    </xf>
    <xf numFmtId="202" fontId="6" fillId="0" borderId="86" xfId="0" applyNumberFormat="1" applyFont="1" applyFill="1" applyBorder="1" applyAlignment="1" applyProtection="1">
      <alignment horizontal="center" vertical="center" wrapText="1"/>
      <protection/>
    </xf>
    <xf numFmtId="202" fontId="32" fillId="0" borderId="147" xfId="0" applyNumberFormat="1" applyFont="1" applyFill="1" applyBorder="1" applyAlignment="1">
      <alignment horizontal="center" vertical="center" wrapText="1"/>
    </xf>
    <xf numFmtId="202" fontId="6" fillId="0" borderId="86" xfId="0" applyNumberFormat="1" applyFont="1" applyFill="1" applyBorder="1" applyAlignment="1">
      <alignment horizontal="center" vertical="center" wrapText="1"/>
    </xf>
    <xf numFmtId="202" fontId="6" fillId="0" borderId="153" xfId="0" applyNumberFormat="1" applyFont="1" applyFill="1" applyBorder="1" applyAlignment="1">
      <alignment horizontal="center" vertical="center" wrapText="1"/>
    </xf>
    <xf numFmtId="202" fontId="6" fillId="0" borderId="54" xfId="0" applyNumberFormat="1" applyFont="1" applyFill="1" applyBorder="1" applyAlignment="1" applyProtection="1">
      <alignment horizontal="center" vertical="center" wrapText="1"/>
      <protection/>
    </xf>
    <xf numFmtId="202" fontId="6" fillId="0" borderId="75" xfId="0" applyNumberFormat="1" applyFont="1" applyFill="1" applyBorder="1" applyAlignment="1" applyProtection="1">
      <alignment horizontal="center" vertical="center" wrapText="1"/>
      <protection/>
    </xf>
    <xf numFmtId="202" fontId="6" fillId="0" borderId="14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20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198" fontId="6" fillId="0" borderId="26" xfId="57" applyNumberFormat="1" applyFont="1" applyFill="1" applyBorder="1" applyAlignment="1" applyProtection="1">
      <alignment horizontal="center" vertical="center"/>
      <protection/>
    </xf>
    <xf numFmtId="198" fontId="6" fillId="0" borderId="27" xfId="57" applyNumberFormat="1" applyFont="1" applyFill="1" applyBorder="1" applyAlignment="1" applyProtection="1">
      <alignment horizontal="center" vertical="center"/>
      <protection/>
    </xf>
    <xf numFmtId="198" fontId="6" fillId="0" borderId="28" xfId="57" applyNumberFormat="1" applyFont="1" applyFill="1" applyBorder="1" applyAlignment="1" applyProtection="1">
      <alignment horizontal="center" vertical="center"/>
      <protection/>
    </xf>
    <xf numFmtId="198" fontId="6" fillId="0" borderId="74" xfId="57" applyNumberFormat="1" applyFont="1" applyFill="1" applyBorder="1" applyAlignment="1" applyProtection="1">
      <alignment horizontal="center" vertical="center"/>
      <protection/>
    </xf>
    <xf numFmtId="198" fontId="6" fillId="0" borderId="63" xfId="57" applyNumberFormat="1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196" fontId="3" fillId="0" borderId="32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45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33" xfId="57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196" fontId="3" fillId="0" borderId="17" xfId="0" applyNumberFormat="1" applyFont="1" applyFill="1" applyBorder="1" applyAlignment="1">
      <alignment horizontal="center" vertic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83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198" fontId="6" fillId="0" borderId="26" xfId="0" applyNumberFormat="1" applyFont="1" applyFill="1" applyBorder="1" applyAlignment="1" applyProtection="1">
      <alignment horizontal="center" vertical="center"/>
      <protection/>
    </xf>
    <xf numFmtId="198" fontId="6" fillId="0" borderId="27" xfId="0" applyNumberFormat="1" applyFont="1" applyFill="1" applyBorder="1" applyAlignment="1" applyProtection="1">
      <alignment horizontal="center" vertical="center"/>
      <protection/>
    </xf>
    <xf numFmtId="198" fontId="6" fillId="0" borderId="28" xfId="0" applyNumberFormat="1" applyFont="1" applyFill="1" applyBorder="1" applyAlignment="1" applyProtection="1">
      <alignment horizontal="center" vertical="center"/>
      <protection/>
    </xf>
    <xf numFmtId="198" fontId="6" fillId="0" borderId="74" xfId="0" applyNumberFormat="1" applyFont="1" applyFill="1" applyBorder="1" applyAlignment="1" applyProtection="1">
      <alignment horizontal="center" vertical="center"/>
      <protection/>
    </xf>
    <xf numFmtId="198" fontId="6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3" fillId="0" borderId="63" xfId="57" applyFont="1" applyFill="1" applyBorder="1" applyAlignment="1">
      <alignment horizontal="center" vertical="center" wrapText="1"/>
      <protection/>
    </xf>
    <xf numFmtId="0" fontId="3" fillId="0" borderId="28" xfId="57" applyFont="1" applyFill="1" applyBorder="1" applyAlignment="1">
      <alignment horizontal="center" vertical="center" wrapText="1"/>
      <protection/>
    </xf>
    <xf numFmtId="0" fontId="3" fillId="0" borderId="20" xfId="57" applyFont="1" applyFill="1" applyBorder="1" applyAlignment="1">
      <alignment horizontal="center" vertical="center" wrapText="1"/>
      <protection/>
    </xf>
    <xf numFmtId="196" fontId="3" fillId="0" borderId="23" xfId="0" applyNumberFormat="1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20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78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6"/>
  <sheetViews>
    <sheetView tabSelected="1"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361"/>
      <c r="B2" s="1361"/>
      <c r="C2" s="1361"/>
      <c r="D2" s="1361"/>
      <c r="E2" s="1361"/>
      <c r="F2" s="1361"/>
      <c r="G2" s="1361"/>
      <c r="H2" s="1361"/>
      <c r="I2" s="1361"/>
      <c r="J2" s="1361"/>
      <c r="K2" s="1361"/>
      <c r="L2" s="1361"/>
      <c r="M2" s="1361"/>
      <c r="N2" s="1361"/>
      <c r="O2" s="1361"/>
      <c r="P2" s="1362" t="s">
        <v>38</v>
      </c>
      <c r="Q2" s="1362"/>
      <c r="R2" s="1362"/>
      <c r="S2" s="1362"/>
      <c r="T2" s="1362"/>
      <c r="U2" s="1362"/>
      <c r="V2" s="1362"/>
      <c r="W2" s="1362"/>
      <c r="X2" s="1362"/>
      <c r="Y2" s="1362"/>
      <c r="Z2" s="1362"/>
      <c r="AA2" s="1362"/>
      <c r="AB2" s="1362"/>
      <c r="AC2" s="1362"/>
      <c r="AD2" s="1362"/>
      <c r="AE2" s="1362"/>
      <c r="AF2" s="1362"/>
      <c r="AG2" s="1362"/>
      <c r="AH2" s="1362"/>
      <c r="AI2" s="1362"/>
      <c r="AJ2" s="1362"/>
      <c r="AK2" s="1362"/>
      <c r="AL2" s="1362"/>
      <c r="AM2" s="1362"/>
      <c r="AN2" s="1362"/>
      <c r="AO2" s="1363"/>
      <c r="AP2" s="1363"/>
      <c r="AQ2" s="1363"/>
      <c r="AR2" s="1363"/>
      <c r="AS2" s="1363"/>
      <c r="AT2" s="1363"/>
      <c r="AU2" s="1363"/>
      <c r="AV2" s="1363"/>
      <c r="AW2" s="1363"/>
      <c r="AX2" s="1363"/>
      <c r="AY2" s="1363"/>
      <c r="AZ2" s="1363"/>
      <c r="BA2" s="1363"/>
    </row>
    <row r="3" spans="1:53" ht="30" customHeight="1">
      <c r="A3" s="1352" t="s">
        <v>68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135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63"/>
      <c r="AP3" s="1363"/>
      <c r="AQ3" s="1363"/>
      <c r="AR3" s="1363"/>
      <c r="AS3" s="1363"/>
      <c r="AT3" s="1363"/>
      <c r="AU3" s="1363"/>
      <c r="AV3" s="1363"/>
      <c r="AW3" s="1363"/>
      <c r="AX3" s="1363"/>
      <c r="AY3" s="1363"/>
      <c r="AZ3" s="1363"/>
      <c r="BA3" s="1363"/>
    </row>
    <row r="4" spans="1:53" ht="27" customHeight="1">
      <c r="A4" s="1352" t="s">
        <v>69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64" t="s">
        <v>1</v>
      </c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1364"/>
      <c r="AN4" s="1364"/>
      <c r="AO4" s="1363"/>
      <c r="AP4" s="1363"/>
      <c r="AQ4" s="1363"/>
      <c r="AR4" s="1363"/>
      <c r="AS4" s="1363"/>
      <c r="AT4" s="1363"/>
      <c r="AU4" s="1363"/>
      <c r="AV4" s="1363"/>
      <c r="AW4" s="1363"/>
      <c r="AX4" s="1363"/>
      <c r="AY4" s="1363"/>
      <c r="AZ4" s="1363"/>
      <c r="BA4" s="1363"/>
    </row>
    <row r="5" spans="1:53" ht="26.25" customHeight="1">
      <c r="A5" s="1359" t="s">
        <v>318</v>
      </c>
      <c r="B5" s="1359"/>
      <c r="C5" s="1359"/>
      <c r="D5" s="1359"/>
      <c r="E5" s="1359"/>
      <c r="F5" s="1359"/>
      <c r="G5" s="1359"/>
      <c r="H5" s="1359"/>
      <c r="I5" s="1359"/>
      <c r="J5" s="1359"/>
      <c r="K5" s="1359"/>
      <c r="L5" s="1359"/>
      <c r="M5" s="1359"/>
      <c r="N5" s="1359"/>
      <c r="O5" s="135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335" t="s">
        <v>225</v>
      </c>
      <c r="AO5" s="1335"/>
      <c r="AP5" s="1335"/>
      <c r="AQ5" s="1335"/>
      <c r="AR5" s="1335"/>
      <c r="AS5" s="1335"/>
      <c r="AT5" s="1335"/>
      <c r="AU5" s="1335"/>
      <c r="AV5" s="1335"/>
      <c r="AW5" s="1335"/>
      <c r="AX5" s="1335"/>
      <c r="AY5" s="1335"/>
      <c r="AZ5" s="1335"/>
      <c r="BA5" s="1335"/>
    </row>
    <row r="6" spans="1:53" s="2" customFormat="1" ht="23.25" customHeight="1">
      <c r="A6" s="1360" t="s">
        <v>319</v>
      </c>
      <c r="B6" s="1360"/>
      <c r="C6" s="1360"/>
      <c r="D6" s="1360"/>
      <c r="E6" s="1360"/>
      <c r="F6" s="1360"/>
      <c r="G6" s="1360"/>
      <c r="H6" s="1360"/>
      <c r="I6" s="1360"/>
      <c r="J6" s="1360"/>
      <c r="K6" s="1360"/>
      <c r="L6" s="1360"/>
      <c r="M6" s="1360"/>
      <c r="N6" s="1360"/>
      <c r="O6" s="136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335"/>
      <c r="AO6" s="1335"/>
      <c r="AP6" s="1335"/>
      <c r="AQ6" s="1335"/>
      <c r="AR6" s="1335"/>
      <c r="AS6" s="1335"/>
      <c r="AT6" s="1335"/>
      <c r="AU6" s="1335"/>
      <c r="AV6" s="1335"/>
      <c r="AW6" s="1335"/>
      <c r="AX6" s="1335"/>
      <c r="AY6" s="1335"/>
      <c r="AZ6" s="1335"/>
      <c r="BA6" s="1335"/>
    </row>
    <row r="7" spans="1:53" s="2" customFormat="1" ht="22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1335"/>
      <c r="AO7" s="1335"/>
      <c r="AP7" s="1335"/>
      <c r="AQ7" s="1335"/>
      <c r="AR7" s="1335"/>
      <c r="AS7" s="1335"/>
      <c r="AT7" s="1335"/>
      <c r="AU7" s="1335"/>
      <c r="AV7" s="1335"/>
      <c r="AW7" s="1335"/>
      <c r="AX7" s="1335"/>
      <c r="AY7" s="1335"/>
      <c r="AZ7" s="1335"/>
      <c r="BA7" s="1335"/>
    </row>
    <row r="8" spans="1:53" s="2" customFormat="1" ht="27" customHeight="1">
      <c r="A8" s="1352" t="s">
        <v>0</v>
      </c>
      <c r="B8" s="1352"/>
      <c r="C8" s="1352"/>
      <c r="D8" s="1352"/>
      <c r="E8" s="1352"/>
      <c r="F8" s="1352"/>
      <c r="G8" s="1352"/>
      <c r="H8" s="1352"/>
      <c r="I8" s="1352"/>
      <c r="J8" s="1352"/>
      <c r="K8" s="1352"/>
      <c r="L8" s="1352"/>
      <c r="M8" s="1352"/>
      <c r="N8" s="1352"/>
      <c r="O8" s="1352"/>
      <c r="P8" s="1353" t="s">
        <v>94</v>
      </c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4"/>
      <c r="AI8" s="1354"/>
      <c r="AJ8" s="1354"/>
      <c r="AK8" s="1354"/>
      <c r="AL8" s="1354"/>
      <c r="AM8" s="1354"/>
      <c r="AN8" s="1355" t="s">
        <v>228</v>
      </c>
      <c r="AO8" s="1356"/>
      <c r="AP8" s="1356"/>
      <c r="AQ8" s="1356"/>
      <c r="AR8" s="1356"/>
      <c r="AS8" s="1356"/>
      <c r="AT8" s="1356"/>
      <c r="AU8" s="1356"/>
      <c r="AV8" s="1356"/>
      <c r="AW8" s="1356"/>
      <c r="AX8" s="1356"/>
      <c r="AY8" s="1356"/>
      <c r="AZ8" s="1356"/>
      <c r="BA8" s="1356"/>
    </row>
    <row r="9" spans="1:53" s="2" customFormat="1" ht="27.75" customHeight="1">
      <c r="A9" s="1352" t="s">
        <v>70</v>
      </c>
      <c r="B9" s="1352"/>
      <c r="C9" s="1352"/>
      <c r="D9" s="1352"/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35" t="s">
        <v>93</v>
      </c>
      <c r="Q9" s="1336"/>
      <c r="R9" s="1336"/>
      <c r="S9" s="1336"/>
      <c r="T9" s="1336"/>
      <c r="U9" s="1336"/>
      <c r="V9" s="1336"/>
      <c r="W9" s="1336"/>
      <c r="X9" s="1336"/>
      <c r="Y9" s="1336"/>
      <c r="Z9" s="1336"/>
      <c r="AA9" s="1336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6:53" s="2" customFormat="1" ht="27.75" customHeight="1">
      <c r="P10" s="1335" t="s">
        <v>168</v>
      </c>
      <c r="Q10" s="1336"/>
      <c r="R10" s="1336"/>
      <c r="S10" s="1336"/>
      <c r="T10" s="1336"/>
      <c r="U10" s="1336"/>
      <c r="V10" s="1336"/>
      <c r="W10" s="1336"/>
      <c r="X10" s="1336"/>
      <c r="Y10" s="1336"/>
      <c r="Z10" s="1336"/>
      <c r="AA10" s="1336"/>
      <c r="AB10" s="1336"/>
      <c r="AC10" s="1336"/>
      <c r="AD10" s="1336"/>
      <c r="AE10" s="1336"/>
      <c r="AF10" s="1336"/>
      <c r="AG10" s="1336"/>
      <c r="AH10" s="1336"/>
      <c r="AI10" s="1336"/>
      <c r="AJ10" s="1336"/>
      <c r="AK10" s="1336"/>
      <c r="AL10" s="10"/>
      <c r="AM10" s="10"/>
      <c r="AN10" s="1358" t="s">
        <v>71</v>
      </c>
      <c r="AO10" s="1358"/>
      <c r="AP10" s="1358"/>
      <c r="AQ10" s="1358"/>
      <c r="AR10" s="1358"/>
      <c r="AS10" s="1358"/>
      <c r="AT10" s="1358"/>
      <c r="AU10" s="1358"/>
      <c r="AV10" s="1358"/>
      <c r="AW10" s="1358"/>
      <c r="AX10" s="1358"/>
      <c r="AY10" s="1358"/>
      <c r="AZ10" s="1358"/>
      <c r="BA10" s="1358"/>
    </row>
    <row r="11" spans="16:53" s="2" customFormat="1" ht="27.75" customHeight="1">
      <c r="P11" s="1335" t="s">
        <v>169</v>
      </c>
      <c r="Q11" s="1336"/>
      <c r="R11" s="1336"/>
      <c r="S11" s="1336"/>
      <c r="T11" s="1336"/>
      <c r="U11" s="1336"/>
      <c r="V11" s="1336"/>
      <c r="W11" s="1336"/>
      <c r="X11" s="1336"/>
      <c r="Y11" s="1336"/>
      <c r="Z11" s="1336"/>
      <c r="AA11" s="1336"/>
      <c r="AB11" s="1336"/>
      <c r="AC11" s="1336"/>
      <c r="AD11" s="1336"/>
      <c r="AE11" s="1336"/>
      <c r="AF11" s="1336"/>
      <c r="AG11" s="1336"/>
      <c r="AH11" s="1336"/>
      <c r="AI11" s="1336"/>
      <c r="AJ11" s="1336"/>
      <c r="AK11" s="1337"/>
      <c r="AL11" s="10"/>
      <c r="AM11" s="10"/>
      <c r="AN11" s="1345"/>
      <c r="AO11" s="1345"/>
      <c r="AP11" s="1345"/>
      <c r="AQ11" s="1345"/>
      <c r="AR11" s="1345"/>
      <c r="AS11" s="1345"/>
      <c r="AT11" s="1345"/>
      <c r="AU11" s="1345"/>
      <c r="AV11" s="1345"/>
      <c r="AW11" s="1345"/>
      <c r="AX11" s="1345"/>
      <c r="AY11" s="1345"/>
      <c r="AZ11" s="1345"/>
      <c r="BA11" s="1345"/>
    </row>
    <row r="12" spans="16:53" s="2" customFormat="1" ht="26.25" customHeight="1"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7"/>
      <c r="AB12" s="1337"/>
      <c r="AC12" s="1337"/>
      <c r="AD12" s="1337"/>
      <c r="AE12" s="1337"/>
      <c r="AF12" s="1337"/>
      <c r="AG12" s="1337"/>
      <c r="AH12" s="1337"/>
      <c r="AI12" s="1337"/>
      <c r="AJ12" s="1337"/>
      <c r="AK12" s="1337"/>
      <c r="AL12" s="46"/>
      <c r="AM12" s="46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6:53" s="2" customFormat="1" ht="54.75" customHeight="1">
      <c r="P13" s="1338" t="s">
        <v>170</v>
      </c>
      <c r="Q13" s="1338"/>
      <c r="R13" s="1338"/>
      <c r="S13" s="1338"/>
      <c r="T13" s="1338"/>
      <c r="U13" s="1338"/>
      <c r="V13" s="1338"/>
      <c r="W13" s="1338"/>
      <c r="X13" s="1338"/>
      <c r="Y13" s="1338"/>
      <c r="Z13" s="1338"/>
      <c r="AA13" s="1338"/>
      <c r="AB13" s="1338"/>
      <c r="AC13" s="1338"/>
      <c r="AD13" s="1338"/>
      <c r="AE13" s="1338"/>
      <c r="AF13" s="1338"/>
      <c r="AG13" s="1338"/>
      <c r="AH13" s="1338"/>
      <c r="AI13" s="1338"/>
      <c r="AJ13" s="1338"/>
      <c r="AK13" s="1338"/>
      <c r="AL13" s="1338"/>
      <c r="AM13" s="1338"/>
      <c r="AN13" s="1338"/>
      <c r="AO13" s="1339"/>
      <c r="AP13" s="1339"/>
      <c r="AQ13" s="1339"/>
      <c r="AR13" s="1339"/>
      <c r="AS13" s="1339"/>
      <c r="AT13" s="1339"/>
      <c r="AU13" s="1339"/>
      <c r="AV13" s="1339"/>
      <c r="AW13" s="1339"/>
      <c r="AX13" s="1339"/>
      <c r="AY13" s="1339"/>
      <c r="AZ13" s="1339"/>
      <c r="BA13" s="1339"/>
    </row>
    <row r="14" spans="16:53" s="2" customFormat="1" ht="10.5" customHeight="1">
      <c r="P14" s="1343"/>
      <c r="Q14" s="1344"/>
      <c r="R14" s="1344"/>
      <c r="S14" s="1344"/>
      <c r="T14" s="1344"/>
      <c r="U14" s="1344"/>
      <c r="V14" s="1344"/>
      <c r="W14" s="1344"/>
      <c r="X14" s="1344"/>
      <c r="Y14" s="1344"/>
      <c r="Z14" s="1344"/>
      <c r="AA14" s="1344"/>
      <c r="AB14" s="1344"/>
      <c r="AC14" s="1344"/>
      <c r="AD14" s="1344"/>
      <c r="AE14" s="1344"/>
      <c r="AF14" s="1344"/>
      <c r="AG14" s="1344"/>
      <c r="AH14" s="1344"/>
      <c r="AI14" s="1344"/>
      <c r="AJ14" s="1344"/>
      <c r="AK14" s="1344"/>
      <c r="AL14" s="1344"/>
      <c r="AM14" s="1344"/>
      <c r="AN14" s="1345"/>
      <c r="AO14" s="1345"/>
      <c r="AP14" s="1345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</row>
    <row r="15" spans="16:53" s="2" customFormat="1" ht="3" customHeight="1">
      <c r="P15" s="1346"/>
      <c r="Q15" s="1346"/>
      <c r="R15" s="1346"/>
      <c r="S15" s="1346"/>
      <c r="T15" s="1346"/>
      <c r="U15" s="1346"/>
      <c r="V15" s="1346"/>
      <c r="W15" s="1346"/>
      <c r="X15" s="1346"/>
      <c r="Y15" s="1346"/>
      <c r="Z15" s="1346"/>
      <c r="AA15" s="1346"/>
      <c r="AB15" s="1346"/>
      <c r="AC15" s="1346"/>
      <c r="AD15" s="1346"/>
      <c r="AE15" s="1346"/>
      <c r="AF15" s="1346"/>
      <c r="AG15" s="1346"/>
      <c r="AH15" s="1346"/>
      <c r="AI15" s="1346"/>
      <c r="AJ15" s="1346"/>
      <c r="AK15" s="1346"/>
      <c r="AL15" s="1346"/>
      <c r="AM15" s="1346"/>
      <c r="AN15" s="1346"/>
      <c r="AO15" s="1346"/>
      <c r="AP15" s="1346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</row>
    <row r="16" spans="16:53" s="2" customFormat="1" ht="25.5">
      <c r="P16" s="1347" t="s">
        <v>95</v>
      </c>
      <c r="Q16" s="1348"/>
      <c r="R16" s="1348"/>
      <c r="S16" s="1348"/>
      <c r="T16" s="1348"/>
      <c r="U16" s="1348"/>
      <c r="V16" s="1348"/>
      <c r="W16" s="1348"/>
      <c r="X16" s="1348"/>
      <c r="Y16" s="1348"/>
      <c r="Z16" s="1348"/>
      <c r="AA16" s="1348"/>
      <c r="AB16" s="1348"/>
      <c r="AC16" s="1348"/>
      <c r="AD16" s="1348"/>
      <c r="AE16" s="1348"/>
      <c r="AF16" s="1348"/>
      <c r="AG16" s="1348"/>
      <c r="AH16" s="1348"/>
      <c r="AI16" s="1348"/>
      <c r="AJ16" s="1348"/>
      <c r="AK16" s="1348"/>
      <c r="AL16" s="1348"/>
      <c r="AM16" s="1348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</row>
    <row r="17" spans="41:53" s="2" customFormat="1" ht="18.75"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</row>
    <row r="18" spans="1:53" s="2" customFormat="1" ht="22.5">
      <c r="A18" s="1349" t="s">
        <v>278</v>
      </c>
      <c r="B18" s="1349"/>
      <c r="C18" s="1349"/>
      <c r="D18" s="1349"/>
      <c r="E18" s="1349"/>
      <c r="F18" s="1349"/>
      <c r="G18" s="1349"/>
      <c r="H18" s="1349"/>
      <c r="I18" s="1349"/>
      <c r="J18" s="1349"/>
      <c r="K18" s="1349"/>
      <c r="L18" s="1349"/>
      <c r="M18" s="1349"/>
      <c r="N18" s="1349"/>
      <c r="O18" s="1349"/>
      <c r="P18" s="1349"/>
      <c r="Q18" s="1349"/>
      <c r="R18" s="1349"/>
      <c r="S18" s="1349"/>
      <c r="T18" s="1349"/>
      <c r="U18" s="1349"/>
      <c r="V18" s="1349"/>
      <c r="W18" s="1349"/>
      <c r="X18" s="1349"/>
      <c r="Y18" s="1349"/>
      <c r="Z18" s="1349"/>
      <c r="AA18" s="1349"/>
      <c r="AB18" s="1349"/>
      <c r="AC18" s="1349"/>
      <c r="AD18" s="1349"/>
      <c r="AE18" s="1349"/>
      <c r="AF18" s="1349"/>
      <c r="AG18" s="1349"/>
      <c r="AH18" s="1349"/>
      <c r="AI18" s="1349"/>
      <c r="AJ18" s="1349"/>
      <c r="AK18" s="1349"/>
      <c r="AL18" s="1349"/>
      <c r="AM18" s="1349"/>
      <c r="AN18" s="1349"/>
      <c r="AO18" s="1349"/>
      <c r="AP18" s="1349"/>
      <c r="AQ18" s="1349"/>
      <c r="AR18" s="1349"/>
      <c r="AS18" s="1349"/>
      <c r="AT18" s="1349"/>
      <c r="AU18" s="1349"/>
      <c r="AV18" s="1349"/>
      <c r="AW18" s="1349"/>
      <c r="AX18" s="1349"/>
      <c r="AY18" s="1349"/>
      <c r="AZ18" s="1349"/>
      <c r="BA18" s="1349"/>
    </row>
    <row r="19" spans="1:53" s="2" customFormat="1" ht="19.5" thickBo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</row>
    <row r="20" spans="1:53" ht="18" customHeight="1">
      <c r="A20" s="1350" t="s">
        <v>2</v>
      </c>
      <c r="B20" s="1315" t="s">
        <v>3</v>
      </c>
      <c r="C20" s="1316"/>
      <c r="D20" s="1316"/>
      <c r="E20" s="1317"/>
      <c r="F20" s="1315" t="s">
        <v>4</v>
      </c>
      <c r="G20" s="1316"/>
      <c r="H20" s="1316"/>
      <c r="I20" s="1317"/>
      <c r="J20" s="1312" t="s">
        <v>5</v>
      </c>
      <c r="K20" s="1313"/>
      <c r="L20" s="1313"/>
      <c r="M20" s="1313"/>
      <c r="N20" s="1312" t="s">
        <v>6</v>
      </c>
      <c r="O20" s="1313"/>
      <c r="P20" s="1313"/>
      <c r="Q20" s="1313"/>
      <c r="R20" s="1314"/>
      <c r="S20" s="1312" t="s">
        <v>7</v>
      </c>
      <c r="T20" s="1357"/>
      <c r="U20" s="1357"/>
      <c r="V20" s="1357"/>
      <c r="W20" s="1314"/>
      <c r="X20" s="1312" t="s">
        <v>8</v>
      </c>
      <c r="Y20" s="1313"/>
      <c r="Z20" s="1313"/>
      <c r="AA20" s="1314"/>
      <c r="AB20" s="1315" t="s">
        <v>9</v>
      </c>
      <c r="AC20" s="1316"/>
      <c r="AD20" s="1316"/>
      <c r="AE20" s="1317"/>
      <c r="AF20" s="1315" t="s">
        <v>10</v>
      </c>
      <c r="AG20" s="1316"/>
      <c r="AH20" s="1316"/>
      <c r="AI20" s="1317"/>
      <c r="AJ20" s="1312" t="s">
        <v>11</v>
      </c>
      <c r="AK20" s="1357"/>
      <c r="AL20" s="1357"/>
      <c r="AM20" s="1357"/>
      <c r="AN20" s="1314"/>
      <c r="AO20" s="1312" t="s">
        <v>12</v>
      </c>
      <c r="AP20" s="1313"/>
      <c r="AQ20" s="1313"/>
      <c r="AR20" s="1313"/>
      <c r="AS20" s="1340" t="s">
        <v>13</v>
      </c>
      <c r="AT20" s="1341"/>
      <c r="AU20" s="1341"/>
      <c r="AV20" s="1341"/>
      <c r="AW20" s="1342"/>
      <c r="AX20" s="1312" t="s">
        <v>14</v>
      </c>
      <c r="AY20" s="1313"/>
      <c r="AZ20" s="1313"/>
      <c r="BA20" s="1314"/>
    </row>
    <row r="21" spans="1:53" s="3" customFormat="1" ht="20.25" customHeight="1" thickBot="1">
      <c r="A21" s="1351"/>
      <c r="B21" s="57">
        <v>1</v>
      </c>
      <c r="C21" s="58">
        <v>2</v>
      </c>
      <c r="D21" s="58">
        <v>3</v>
      </c>
      <c r="E21" s="59">
        <v>4</v>
      </c>
      <c r="F21" s="57">
        <v>5</v>
      </c>
      <c r="G21" s="58">
        <v>6</v>
      </c>
      <c r="H21" s="58">
        <v>7</v>
      </c>
      <c r="I21" s="59">
        <v>8</v>
      </c>
      <c r="J21" s="57">
        <v>9</v>
      </c>
      <c r="K21" s="58">
        <v>10</v>
      </c>
      <c r="L21" s="58">
        <v>11</v>
      </c>
      <c r="M21" s="60">
        <v>12</v>
      </c>
      <c r="N21" s="57">
        <v>13</v>
      </c>
      <c r="O21" s="58">
        <v>14</v>
      </c>
      <c r="P21" s="58">
        <v>15</v>
      </c>
      <c r="Q21" s="58">
        <v>16</v>
      </c>
      <c r="R21" s="59">
        <v>17</v>
      </c>
      <c r="S21" s="57">
        <v>18</v>
      </c>
      <c r="T21" s="58">
        <v>19</v>
      </c>
      <c r="U21" s="58">
        <v>20</v>
      </c>
      <c r="V21" s="58">
        <v>21</v>
      </c>
      <c r="W21" s="59">
        <v>22</v>
      </c>
      <c r="X21" s="57">
        <v>23</v>
      </c>
      <c r="Y21" s="58">
        <v>24</v>
      </c>
      <c r="Z21" s="58">
        <v>25</v>
      </c>
      <c r="AA21" s="59">
        <v>26</v>
      </c>
      <c r="AB21" s="57">
        <v>27</v>
      </c>
      <c r="AC21" s="58">
        <v>28</v>
      </c>
      <c r="AD21" s="58">
        <v>29</v>
      </c>
      <c r="AE21" s="59">
        <v>30</v>
      </c>
      <c r="AF21" s="57">
        <v>31</v>
      </c>
      <c r="AG21" s="58">
        <v>32</v>
      </c>
      <c r="AH21" s="58">
        <v>33</v>
      </c>
      <c r="AI21" s="59">
        <v>34</v>
      </c>
      <c r="AJ21" s="57">
        <v>35</v>
      </c>
      <c r="AK21" s="58">
        <v>36</v>
      </c>
      <c r="AL21" s="58">
        <v>37</v>
      </c>
      <c r="AM21" s="58">
        <v>38</v>
      </c>
      <c r="AN21" s="59">
        <v>39</v>
      </c>
      <c r="AO21" s="57">
        <v>40</v>
      </c>
      <c r="AP21" s="58">
        <v>41</v>
      </c>
      <c r="AQ21" s="58">
        <v>42</v>
      </c>
      <c r="AR21" s="60">
        <v>43</v>
      </c>
      <c r="AS21" s="57">
        <v>44</v>
      </c>
      <c r="AT21" s="58">
        <v>45</v>
      </c>
      <c r="AU21" s="58">
        <v>46</v>
      </c>
      <c r="AV21" s="58">
        <v>47</v>
      </c>
      <c r="AW21" s="59">
        <v>48</v>
      </c>
      <c r="AX21" s="57">
        <v>49</v>
      </c>
      <c r="AY21" s="58">
        <v>50</v>
      </c>
      <c r="AZ21" s="58">
        <v>51</v>
      </c>
      <c r="BA21" s="59">
        <v>52</v>
      </c>
    </row>
    <row r="22" spans="1:53" ht="19.5" customHeight="1">
      <c r="A22" s="54">
        <v>1</v>
      </c>
      <c r="B22" s="55" t="s">
        <v>92</v>
      </c>
      <c r="C22" s="28" t="s">
        <v>92</v>
      </c>
      <c r="D22" s="28" t="s">
        <v>92</v>
      </c>
      <c r="E22" s="56" t="s">
        <v>92</v>
      </c>
      <c r="F22" s="55" t="s">
        <v>92</v>
      </c>
      <c r="G22" s="28" t="s">
        <v>92</v>
      </c>
      <c r="H22" s="28" t="s">
        <v>92</v>
      </c>
      <c r="I22" s="56" t="s">
        <v>92</v>
      </c>
      <c r="J22" s="55" t="s">
        <v>92</v>
      </c>
      <c r="K22" s="28" t="s">
        <v>92</v>
      </c>
      <c r="L22" s="28" t="s">
        <v>92</v>
      </c>
      <c r="M22" s="56" t="s">
        <v>92</v>
      </c>
      <c r="N22" s="55" t="s">
        <v>92</v>
      </c>
      <c r="O22" s="28" t="s">
        <v>92</v>
      </c>
      <c r="P22" s="28" t="s">
        <v>92</v>
      </c>
      <c r="Q22" s="28" t="s">
        <v>15</v>
      </c>
      <c r="R22" s="56" t="s">
        <v>15</v>
      </c>
      <c r="S22" s="55" t="s">
        <v>16</v>
      </c>
      <c r="T22" s="28" t="s">
        <v>92</v>
      </c>
      <c r="U22" s="28" t="s">
        <v>92</v>
      </c>
      <c r="V22" s="28" t="s">
        <v>92</v>
      </c>
      <c r="W22" s="56" t="s">
        <v>92</v>
      </c>
      <c r="X22" s="55" t="s">
        <v>92</v>
      </c>
      <c r="Y22" s="28" t="s">
        <v>92</v>
      </c>
      <c r="Z22" s="28" t="s">
        <v>92</v>
      </c>
      <c r="AA22" s="56" t="s">
        <v>92</v>
      </c>
      <c r="AB22" s="68" t="s">
        <v>92</v>
      </c>
      <c r="AC22" s="69" t="s">
        <v>133</v>
      </c>
      <c r="AD22" s="69" t="s">
        <v>17</v>
      </c>
      <c r="AE22" s="70" t="s">
        <v>17</v>
      </c>
      <c r="AF22" s="68" t="s">
        <v>17</v>
      </c>
      <c r="AG22" s="69" t="s">
        <v>92</v>
      </c>
      <c r="AH22" s="69" t="s">
        <v>92</v>
      </c>
      <c r="AI22" s="70" t="s">
        <v>92</v>
      </c>
      <c r="AJ22" s="68" t="s">
        <v>92</v>
      </c>
      <c r="AK22" s="69" t="s">
        <v>92</v>
      </c>
      <c r="AL22" s="69" t="s">
        <v>92</v>
      </c>
      <c r="AM22" s="69" t="s">
        <v>92</v>
      </c>
      <c r="AN22" s="70" t="s">
        <v>92</v>
      </c>
      <c r="AO22" s="27" t="s">
        <v>92</v>
      </c>
      <c r="AP22" s="28" t="s">
        <v>15</v>
      </c>
      <c r="AQ22" s="28" t="s">
        <v>15</v>
      </c>
      <c r="AR22" s="56" t="s">
        <v>16</v>
      </c>
      <c r="AS22" s="55" t="s">
        <v>16</v>
      </c>
      <c r="AT22" s="28" t="s">
        <v>16</v>
      </c>
      <c r="AU22" s="28" t="s">
        <v>16</v>
      </c>
      <c r="AV22" s="28" t="s">
        <v>16</v>
      </c>
      <c r="AW22" s="56" t="s">
        <v>16</v>
      </c>
      <c r="AX22" s="27" t="s">
        <v>16</v>
      </c>
      <c r="AY22" s="28" t="s">
        <v>16</v>
      </c>
      <c r="AZ22" s="28" t="s">
        <v>16</v>
      </c>
      <c r="BA22" s="56" t="s">
        <v>16</v>
      </c>
    </row>
    <row r="23" spans="1:53" ht="19.5" customHeight="1">
      <c r="A23" s="757">
        <v>2</v>
      </c>
      <c r="B23" s="55" t="s">
        <v>92</v>
      </c>
      <c r="C23" s="28" t="s">
        <v>92</v>
      </c>
      <c r="D23" s="28" t="s">
        <v>92</v>
      </c>
      <c r="E23" s="56" t="s">
        <v>92</v>
      </c>
      <c r="F23" s="55" t="s">
        <v>92</v>
      </c>
      <c r="G23" s="28" t="s">
        <v>92</v>
      </c>
      <c r="H23" s="28" t="s">
        <v>92</v>
      </c>
      <c r="I23" s="56" t="s">
        <v>92</v>
      </c>
      <c r="J23" s="55" t="s">
        <v>92</v>
      </c>
      <c r="K23" s="28" t="s">
        <v>92</v>
      </c>
      <c r="L23" s="28" t="s">
        <v>92</v>
      </c>
      <c r="M23" s="56" t="s">
        <v>92</v>
      </c>
      <c r="N23" s="55" t="s">
        <v>92</v>
      </c>
      <c r="O23" s="28" t="s">
        <v>92</v>
      </c>
      <c r="P23" s="28" t="s">
        <v>92</v>
      </c>
      <c r="Q23" s="28" t="s">
        <v>15</v>
      </c>
      <c r="R23" s="56" t="s">
        <v>15</v>
      </c>
      <c r="S23" s="55" t="s">
        <v>16</v>
      </c>
      <c r="T23" s="28" t="s">
        <v>92</v>
      </c>
      <c r="U23" s="28" t="s">
        <v>92</v>
      </c>
      <c r="V23" s="28" t="s">
        <v>92</v>
      </c>
      <c r="W23" s="56" t="s">
        <v>92</v>
      </c>
      <c r="X23" s="55" t="s">
        <v>92</v>
      </c>
      <c r="Y23" s="28" t="s">
        <v>92</v>
      </c>
      <c r="Z23" s="28" t="s">
        <v>92</v>
      </c>
      <c r="AA23" s="56" t="s">
        <v>92</v>
      </c>
      <c r="AB23" s="55" t="s">
        <v>92</v>
      </c>
      <c r="AC23" s="28" t="s">
        <v>133</v>
      </c>
      <c r="AD23" s="28" t="s">
        <v>17</v>
      </c>
      <c r="AE23" s="579" t="s">
        <v>17</v>
      </c>
      <c r="AF23" s="55" t="s">
        <v>17</v>
      </c>
      <c r="AG23" s="28" t="s">
        <v>92</v>
      </c>
      <c r="AH23" s="28" t="s">
        <v>92</v>
      </c>
      <c r="AI23" s="579" t="s">
        <v>92</v>
      </c>
      <c r="AJ23" s="55" t="s">
        <v>92</v>
      </c>
      <c r="AK23" s="28" t="s">
        <v>92</v>
      </c>
      <c r="AL23" s="28" t="s">
        <v>92</v>
      </c>
      <c r="AM23" s="28" t="s">
        <v>92</v>
      </c>
      <c r="AN23" s="56" t="s">
        <v>92</v>
      </c>
      <c r="AO23" s="27" t="s">
        <v>92</v>
      </c>
      <c r="AP23" s="28" t="s">
        <v>15</v>
      </c>
      <c r="AQ23" s="28" t="s">
        <v>15</v>
      </c>
      <c r="AR23" s="56" t="s">
        <v>16</v>
      </c>
      <c r="AS23" s="55" t="s">
        <v>16</v>
      </c>
      <c r="AT23" s="28" t="s">
        <v>16</v>
      </c>
      <c r="AU23" s="28" t="s">
        <v>16</v>
      </c>
      <c r="AV23" s="28" t="s">
        <v>16</v>
      </c>
      <c r="AW23" s="56" t="s">
        <v>16</v>
      </c>
      <c r="AX23" s="27" t="s">
        <v>16</v>
      </c>
      <c r="AY23" s="28" t="s">
        <v>16</v>
      </c>
      <c r="AZ23" s="28" t="s">
        <v>16</v>
      </c>
      <c r="BA23" s="56" t="s">
        <v>16</v>
      </c>
    </row>
    <row r="24" spans="1:53" ht="19.5" customHeight="1" thickBot="1">
      <c r="A24" s="42">
        <v>3</v>
      </c>
      <c r="B24" s="40" t="s">
        <v>92</v>
      </c>
      <c r="C24" s="38" t="s">
        <v>92</v>
      </c>
      <c r="D24" s="38" t="s">
        <v>92</v>
      </c>
      <c r="E24" s="37" t="s">
        <v>92</v>
      </c>
      <c r="F24" s="40" t="s">
        <v>92</v>
      </c>
      <c r="G24" s="38" t="s">
        <v>92</v>
      </c>
      <c r="H24" s="38" t="s">
        <v>92</v>
      </c>
      <c r="I24" s="37" t="s">
        <v>92</v>
      </c>
      <c r="J24" s="40" t="s">
        <v>92</v>
      </c>
      <c r="K24" s="38" t="s">
        <v>92</v>
      </c>
      <c r="L24" s="38" t="s">
        <v>92</v>
      </c>
      <c r="M24" s="37" t="s">
        <v>92</v>
      </c>
      <c r="N24" s="40" t="s">
        <v>92</v>
      </c>
      <c r="O24" s="38" t="s">
        <v>92</v>
      </c>
      <c r="P24" s="38" t="s">
        <v>92</v>
      </c>
      <c r="Q24" s="38" t="s">
        <v>15</v>
      </c>
      <c r="R24" s="37" t="s">
        <v>15</v>
      </c>
      <c r="S24" s="40" t="s">
        <v>16</v>
      </c>
      <c r="T24" s="38" t="s">
        <v>16</v>
      </c>
      <c r="U24" s="38" t="s">
        <v>92</v>
      </c>
      <c r="V24" s="38" t="s">
        <v>92</v>
      </c>
      <c r="W24" s="37" t="s">
        <v>92</v>
      </c>
      <c r="X24" s="40" t="s">
        <v>92</v>
      </c>
      <c r="Y24" s="38" t="s">
        <v>92</v>
      </c>
      <c r="Z24" s="38" t="s">
        <v>92</v>
      </c>
      <c r="AA24" s="41" t="s">
        <v>92</v>
      </c>
      <c r="AB24" s="40" t="s">
        <v>92</v>
      </c>
      <c r="AC24" s="38" t="s">
        <v>92</v>
      </c>
      <c r="AD24" s="71" t="s">
        <v>92</v>
      </c>
      <c r="AE24" s="72" t="s">
        <v>92</v>
      </c>
      <c r="AF24" s="73" t="s">
        <v>92</v>
      </c>
      <c r="AG24" s="71" t="s">
        <v>92</v>
      </c>
      <c r="AH24" s="71" t="s">
        <v>15</v>
      </c>
      <c r="AI24" s="72" t="s">
        <v>15</v>
      </c>
      <c r="AJ24" s="73" t="s">
        <v>17</v>
      </c>
      <c r="AK24" s="38" t="s">
        <v>17</v>
      </c>
      <c r="AL24" s="38" t="s">
        <v>17</v>
      </c>
      <c r="AM24" s="38" t="s">
        <v>18</v>
      </c>
      <c r="AN24" s="37" t="s">
        <v>18</v>
      </c>
      <c r="AO24" s="39" t="s">
        <v>18</v>
      </c>
      <c r="AP24" s="38" t="s">
        <v>18</v>
      </c>
      <c r="AQ24" s="38" t="s">
        <v>91</v>
      </c>
      <c r="AR24" s="37"/>
      <c r="AS24" s="1330"/>
      <c r="AT24" s="1331"/>
      <c r="AU24" s="1331"/>
      <c r="AV24" s="1331"/>
      <c r="AW24" s="1332"/>
      <c r="AX24" s="368"/>
      <c r="AY24" s="369"/>
      <c r="AZ24" s="369"/>
      <c r="BA24" s="370"/>
    </row>
    <row r="25" spans="1:53" ht="19.5" customHeight="1">
      <c r="A25" s="2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6"/>
      <c r="AH25" s="36"/>
      <c r="AI25" s="36"/>
      <c r="AJ25" s="35"/>
      <c r="AK25" s="35"/>
      <c r="AL25" s="35"/>
      <c r="AM25" s="35"/>
      <c r="AN25" s="35"/>
      <c r="AO25" s="35"/>
      <c r="AP25" s="35"/>
      <c r="AQ25" s="35"/>
      <c r="AR25" s="35"/>
      <c r="AS25" s="34"/>
      <c r="AT25" s="8"/>
      <c r="AU25" s="8"/>
      <c r="AV25" s="8"/>
      <c r="AW25" s="8"/>
      <c r="AX25" s="8"/>
      <c r="AY25" s="8"/>
      <c r="AZ25" s="8"/>
      <c r="BA25" s="8"/>
    </row>
    <row r="26" spans="1:53" s="4" customFormat="1" ht="21" customHeight="1">
      <c r="A26" s="1333" t="s">
        <v>314</v>
      </c>
      <c r="B26" s="1333"/>
      <c r="C26" s="1333"/>
      <c r="D26" s="1333"/>
      <c r="E26" s="1333"/>
      <c r="F26" s="1333"/>
      <c r="G26" s="1333"/>
      <c r="H26" s="1333"/>
      <c r="I26" s="1333"/>
      <c r="J26" s="1333"/>
      <c r="K26" s="1333"/>
      <c r="L26" s="1333"/>
      <c r="M26" s="1333"/>
      <c r="N26" s="1333"/>
      <c r="O26" s="1333"/>
      <c r="P26" s="1333"/>
      <c r="Q26" s="1333"/>
      <c r="R26" s="1333"/>
      <c r="S26" s="1333"/>
      <c r="T26" s="1333"/>
      <c r="U26" s="1333"/>
      <c r="V26" s="1333"/>
      <c r="W26" s="1333"/>
      <c r="X26" s="1333"/>
      <c r="Y26" s="1333"/>
      <c r="Z26" s="1333"/>
      <c r="AA26" s="1333"/>
      <c r="AB26" s="1333"/>
      <c r="AC26" s="1333"/>
      <c r="AD26" s="1333"/>
      <c r="AE26" s="1333"/>
      <c r="AF26" s="1333"/>
      <c r="AG26" s="1333"/>
      <c r="AH26" s="1333"/>
      <c r="AI26" s="1333"/>
      <c r="AJ26" s="1333"/>
      <c r="AK26" s="1333"/>
      <c r="AL26" s="1333"/>
      <c r="AM26" s="1333"/>
      <c r="AN26" s="1333"/>
      <c r="AO26" s="1333"/>
      <c r="AP26" s="1333"/>
      <c r="AQ26" s="1333"/>
      <c r="AR26" s="1333"/>
      <c r="AS26" s="1333"/>
      <c r="AT26" s="1333"/>
      <c r="AU26" s="1333"/>
      <c r="AV26" s="1333"/>
      <c r="AW26" s="1333"/>
      <c r="AX26" s="1333"/>
      <c r="AY26" s="1333"/>
      <c r="AZ26" s="1333"/>
      <c r="BA26" s="1333"/>
    </row>
    <row r="27" spans="48:52" ht="15.75">
      <c r="AV27" s="9"/>
      <c r="AW27" s="9"/>
      <c r="AX27" s="9"/>
      <c r="AY27" s="9"/>
      <c r="AZ27" s="9"/>
    </row>
    <row r="28" spans="1:53" ht="21.75" customHeight="1">
      <c r="A28" s="1334" t="s">
        <v>90</v>
      </c>
      <c r="B28" s="1334"/>
      <c r="C28" s="1334"/>
      <c r="D28" s="1334"/>
      <c r="E28" s="1334"/>
      <c r="F28" s="1334"/>
      <c r="G28" s="1334"/>
      <c r="H28" s="1334"/>
      <c r="I28" s="1334"/>
      <c r="J28" s="1334"/>
      <c r="K28" s="1334"/>
      <c r="L28" s="1334"/>
      <c r="M28" s="1334"/>
      <c r="N28" s="1334"/>
      <c r="O28" s="1334"/>
      <c r="P28" s="1334"/>
      <c r="Q28" s="1334"/>
      <c r="R28" s="1334"/>
      <c r="S28" s="1334"/>
      <c r="T28" s="1334"/>
      <c r="U28" s="1334"/>
      <c r="V28" s="1334"/>
      <c r="W28" s="1334"/>
      <c r="X28" s="1334"/>
      <c r="Y28" s="1334"/>
      <c r="Z28" s="50"/>
      <c r="AA28" s="1334" t="s">
        <v>89</v>
      </c>
      <c r="AB28" s="1334"/>
      <c r="AC28" s="1334"/>
      <c r="AD28" s="1334"/>
      <c r="AE28" s="1334"/>
      <c r="AF28" s="1334"/>
      <c r="AG28" s="1334"/>
      <c r="AH28" s="1334"/>
      <c r="AI28" s="1334"/>
      <c r="AJ28" s="1334"/>
      <c r="AK28" s="1334"/>
      <c r="AL28" s="1334"/>
      <c r="AM28" s="1334"/>
      <c r="AN28" s="51"/>
      <c r="AO28" s="1334" t="s">
        <v>221</v>
      </c>
      <c r="AP28" s="1334"/>
      <c r="AQ28" s="1334"/>
      <c r="AR28" s="1334"/>
      <c r="AS28" s="1334"/>
      <c r="AT28" s="1334"/>
      <c r="AU28" s="1334"/>
      <c r="AV28" s="1334"/>
      <c r="AW28" s="1334"/>
      <c r="AX28" s="1334"/>
      <c r="AY28" s="1334"/>
      <c r="AZ28" s="1334"/>
      <c r="BA28" s="1334"/>
    </row>
    <row r="29" spans="1:53" ht="11.2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2"/>
    </row>
    <row r="30" spans="1:53" ht="22.5" customHeight="1">
      <c r="A30" s="1302" t="s">
        <v>2</v>
      </c>
      <c r="B30" s="1303"/>
      <c r="C30" s="1248" t="s">
        <v>19</v>
      </c>
      <c r="D30" s="1308"/>
      <c r="E30" s="1308"/>
      <c r="F30" s="1303"/>
      <c r="G30" s="1239" t="s">
        <v>88</v>
      </c>
      <c r="H30" s="1240"/>
      <c r="I30" s="1241"/>
      <c r="J30" s="1239" t="s">
        <v>20</v>
      </c>
      <c r="K30" s="1308"/>
      <c r="L30" s="1308"/>
      <c r="M30" s="1303"/>
      <c r="N30" s="1239" t="s">
        <v>315</v>
      </c>
      <c r="O30" s="1308"/>
      <c r="P30" s="1303"/>
      <c r="Q30" s="1239" t="s">
        <v>223</v>
      </c>
      <c r="R30" s="1322"/>
      <c r="S30" s="1323"/>
      <c r="T30" s="1239" t="s">
        <v>87</v>
      </c>
      <c r="U30" s="1308"/>
      <c r="V30" s="1303"/>
      <c r="W30" s="1239" t="s">
        <v>42</v>
      </c>
      <c r="X30" s="1308"/>
      <c r="Y30" s="1303"/>
      <c r="Z30" s="31"/>
      <c r="AA30" s="1230" t="s">
        <v>41</v>
      </c>
      <c r="AB30" s="1231"/>
      <c r="AC30" s="1231"/>
      <c r="AD30" s="1231"/>
      <c r="AE30" s="1231"/>
      <c r="AF30" s="1231"/>
      <c r="AG30" s="1232"/>
      <c r="AH30" s="1239" t="s">
        <v>76</v>
      </c>
      <c r="AI30" s="1240"/>
      <c r="AJ30" s="1241"/>
      <c r="AK30" s="1248" t="s">
        <v>40</v>
      </c>
      <c r="AL30" s="1249"/>
      <c r="AM30" s="1250"/>
      <c r="AN30" s="33"/>
      <c r="AO30" s="1321" t="s">
        <v>222</v>
      </c>
      <c r="AP30" s="1321"/>
      <c r="AQ30" s="1321"/>
      <c r="AR30" s="1321"/>
      <c r="AS30" s="1239" t="s">
        <v>316</v>
      </c>
      <c r="AT30" s="1308"/>
      <c r="AU30" s="1308"/>
      <c r="AV30" s="1308"/>
      <c r="AW30" s="1303"/>
      <c r="AX30" s="1318" t="s">
        <v>76</v>
      </c>
      <c r="AY30" s="1318"/>
      <c r="AZ30" s="1318"/>
      <c r="BA30" s="1319"/>
    </row>
    <row r="31" spans="1:53" ht="15.75" customHeight="1">
      <c r="A31" s="1304"/>
      <c r="B31" s="1305"/>
      <c r="C31" s="1304"/>
      <c r="D31" s="1309"/>
      <c r="E31" s="1309"/>
      <c r="F31" s="1305"/>
      <c r="G31" s="1242"/>
      <c r="H31" s="1243"/>
      <c r="I31" s="1244"/>
      <c r="J31" s="1304"/>
      <c r="K31" s="1309"/>
      <c r="L31" s="1309"/>
      <c r="M31" s="1305"/>
      <c r="N31" s="1304"/>
      <c r="O31" s="1309"/>
      <c r="P31" s="1305"/>
      <c r="Q31" s="1324"/>
      <c r="R31" s="1325"/>
      <c r="S31" s="1326"/>
      <c r="T31" s="1304"/>
      <c r="U31" s="1309"/>
      <c r="V31" s="1305"/>
      <c r="W31" s="1304"/>
      <c r="X31" s="1320"/>
      <c r="Y31" s="1305"/>
      <c r="Z31" s="31"/>
      <c r="AA31" s="1233"/>
      <c r="AB31" s="1234"/>
      <c r="AC31" s="1234"/>
      <c r="AD31" s="1234"/>
      <c r="AE31" s="1234"/>
      <c r="AF31" s="1234"/>
      <c r="AG31" s="1235"/>
      <c r="AH31" s="1242"/>
      <c r="AI31" s="1243"/>
      <c r="AJ31" s="1244"/>
      <c r="AK31" s="1251"/>
      <c r="AL31" s="1252"/>
      <c r="AM31" s="1253"/>
      <c r="AN31" s="33"/>
      <c r="AO31" s="1321"/>
      <c r="AP31" s="1321"/>
      <c r="AQ31" s="1321"/>
      <c r="AR31" s="1321"/>
      <c r="AS31" s="1304"/>
      <c r="AT31" s="1309"/>
      <c r="AU31" s="1309"/>
      <c r="AV31" s="1309"/>
      <c r="AW31" s="1305"/>
      <c r="AX31" s="1318"/>
      <c r="AY31" s="1318"/>
      <c r="AZ31" s="1318"/>
      <c r="BA31" s="1319"/>
    </row>
    <row r="32" spans="1:53" ht="42" customHeight="1">
      <c r="A32" s="1306"/>
      <c r="B32" s="1307"/>
      <c r="C32" s="1306"/>
      <c r="D32" s="1310"/>
      <c r="E32" s="1310"/>
      <c r="F32" s="1307"/>
      <c r="G32" s="1245"/>
      <c r="H32" s="1246"/>
      <c r="I32" s="1247"/>
      <c r="J32" s="1306"/>
      <c r="K32" s="1310"/>
      <c r="L32" s="1310"/>
      <c r="M32" s="1307"/>
      <c r="N32" s="1306"/>
      <c r="O32" s="1310"/>
      <c r="P32" s="1307"/>
      <c r="Q32" s="1327"/>
      <c r="R32" s="1328"/>
      <c r="S32" s="1329"/>
      <c r="T32" s="1306"/>
      <c r="U32" s="1310"/>
      <c r="V32" s="1307"/>
      <c r="W32" s="1306"/>
      <c r="X32" s="1310"/>
      <c r="Y32" s="1307"/>
      <c r="Z32" s="31"/>
      <c r="AA32" s="1236"/>
      <c r="AB32" s="1237"/>
      <c r="AC32" s="1237"/>
      <c r="AD32" s="1237"/>
      <c r="AE32" s="1237"/>
      <c r="AF32" s="1237"/>
      <c r="AG32" s="1238"/>
      <c r="AH32" s="1245"/>
      <c r="AI32" s="1246"/>
      <c r="AJ32" s="1247"/>
      <c r="AK32" s="1254"/>
      <c r="AL32" s="1255"/>
      <c r="AM32" s="1256"/>
      <c r="AN32" s="33"/>
      <c r="AO32" s="1321"/>
      <c r="AP32" s="1321"/>
      <c r="AQ32" s="1321"/>
      <c r="AR32" s="1321"/>
      <c r="AS32" s="1304"/>
      <c r="AT32" s="1309"/>
      <c r="AU32" s="1309"/>
      <c r="AV32" s="1309"/>
      <c r="AW32" s="1305"/>
      <c r="AX32" s="1318"/>
      <c r="AY32" s="1318"/>
      <c r="AZ32" s="1318"/>
      <c r="BA32" s="1319"/>
    </row>
    <row r="33" spans="1:53" ht="21.75" customHeight="1">
      <c r="A33" s="1213">
        <v>1</v>
      </c>
      <c r="B33" s="1221"/>
      <c r="C33" s="1274">
        <v>33</v>
      </c>
      <c r="D33" s="1299"/>
      <c r="E33" s="1299"/>
      <c r="F33" s="1300"/>
      <c r="G33" s="1218">
        <v>5</v>
      </c>
      <c r="H33" s="1279"/>
      <c r="I33" s="1280"/>
      <c r="J33" s="1218">
        <v>3</v>
      </c>
      <c r="K33" s="1279"/>
      <c r="L33" s="1279"/>
      <c r="M33" s="1280"/>
      <c r="N33" s="1218"/>
      <c r="O33" s="1279"/>
      <c r="P33" s="1280"/>
      <c r="Q33" s="1281"/>
      <c r="R33" s="1282"/>
      <c r="S33" s="1283"/>
      <c r="T33" s="1218">
        <v>11</v>
      </c>
      <c r="U33" s="1272"/>
      <c r="V33" s="1273"/>
      <c r="W33" s="1274">
        <f>C33+G33+J33+N33+Q33+T33</f>
        <v>52</v>
      </c>
      <c r="X33" s="1275"/>
      <c r="Y33" s="1276"/>
      <c r="Z33" s="31"/>
      <c r="AA33" s="1290" t="s">
        <v>236</v>
      </c>
      <c r="AB33" s="1291"/>
      <c r="AC33" s="1291"/>
      <c r="AD33" s="1291"/>
      <c r="AE33" s="1291"/>
      <c r="AF33" s="1291"/>
      <c r="AG33" s="1292"/>
      <c r="AH33" s="354"/>
      <c r="AI33" s="355">
        <v>2</v>
      </c>
      <c r="AJ33" s="356"/>
      <c r="AK33" s="760"/>
      <c r="AL33" s="761">
        <v>3</v>
      </c>
      <c r="AM33" s="762"/>
      <c r="AN33" s="33"/>
      <c r="AO33" s="1284">
        <v>1</v>
      </c>
      <c r="AP33" s="1285"/>
      <c r="AQ33" s="1285"/>
      <c r="AR33" s="1286"/>
      <c r="AS33" s="1270" t="s">
        <v>140</v>
      </c>
      <c r="AT33" s="1270"/>
      <c r="AU33" s="1270"/>
      <c r="AV33" s="1270"/>
      <c r="AW33" s="1270"/>
      <c r="AX33" s="1311">
        <v>6</v>
      </c>
      <c r="AY33" s="1311"/>
      <c r="AZ33" s="1311"/>
      <c r="BA33" s="1311"/>
    </row>
    <row r="34" spans="1:53" ht="25.5" customHeight="1">
      <c r="A34" s="1213">
        <v>2</v>
      </c>
      <c r="B34" s="1221"/>
      <c r="C34" s="1274">
        <v>33</v>
      </c>
      <c r="D34" s="1299"/>
      <c r="E34" s="1299"/>
      <c r="F34" s="1300"/>
      <c r="G34" s="1218">
        <v>5</v>
      </c>
      <c r="H34" s="1279"/>
      <c r="I34" s="1280"/>
      <c r="J34" s="1218">
        <v>3</v>
      </c>
      <c r="K34" s="1279"/>
      <c r="L34" s="1279"/>
      <c r="M34" s="1280"/>
      <c r="N34" s="1218"/>
      <c r="O34" s="1279"/>
      <c r="P34" s="1280"/>
      <c r="Q34" s="1301"/>
      <c r="R34" s="1282"/>
      <c r="S34" s="1283"/>
      <c r="T34" s="1271">
        <v>11</v>
      </c>
      <c r="U34" s="1272"/>
      <c r="V34" s="1273"/>
      <c r="W34" s="1274">
        <v>52</v>
      </c>
      <c r="X34" s="1275"/>
      <c r="Y34" s="1276"/>
      <c r="Z34" s="31"/>
      <c r="AA34" s="1293" t="s">
        <v>237</v>
      </c>
      <c r="AB34" s="1294"/>
      <c r="AC34" s="1294"/>
      <c r="AD34" s="1294"/>
      <c r="AE34" s="1294"/>
      <c r="AF34" s="1294"/>
      <c r="AG34" s="1295"/>
      <c r="AH34" s="354"/>
      <c r="AI34" s="355">
        <v>4</v>
      </c>
      <c r="AJ34" s="356"/>
      <c r="AK34" s="760"/>
      <c r="AL34" s="761">
        <v>3</v>
      </c>
      <c r="AM34" s="762"/>
      <c r="AN34" s="32"/>
      <c r="AO34" s="1284"/>
      <c r="AP34" s="1285"/>
      <c r="AQ34" s="1285"/>
      <c r="AR34" s="1286"/>
      <c r="AS34" s="1270"/>
      <c r="AT34" s="1270"/>
      <c r="AU34" s="1270"/>
      <c r="AV34" s="1270"/>
      <c r="AW34" s="1270"/>
      <c r="AX34" s="1311"/>
      <c r="AY34" s="1311"/>
      <c r="AZ34" s="1311"/>
      <c r="BA34" s="1311"/>
    </row>
    <row r="35" spans="1:53" ht="25.5" customHeight="1">
      <c r="A35" s="1213">
        <v>3</v>
      </c>
      <c r="B35" s="1214"/>
      <c r="C35" s="1215">
        <v>28</v>
      </c>
      <c r="D35" s="1216"/>
      <c r="E35" s="1216"/>
      <c r="F35" s="1217"/>
      <c r="G35" s="360"/>
      <c r="H35" s="361">
        <v>4</v>
      </c>
      <c r="I35" s="362"/>
      <c r="J35" s="1218">
        <v>3</v>
      </c>
      <c r="K35" s="1219"/>
      <c r="L35" s="1219"/>
      <c r="M35" s="1220"/>
      <c r="N35" s="360"/>
      <c r="O35" s="361">
        <v>4</v>
      </c>
      <c r="P35" s="362"/>
      <c r="Q35" s="365"/>
      <c r="R35" s="363">
        <v>1</v>
      </c>
      <c r="S35" s="364"/>
      <c r="T35" s="357"/>
      <c r="U35" s="358">
        <v>2</v>
      </c>
      <c r="V35" s="359"/>
      <c r="W35" s="758"/>
      <c r="X35" s="759">
        <v>42</v>
      </c>
      <c r="Y35" s="763"/>
      <c r="Z35" s="31"/>
      <c r="AA35" s="1296" t="s">
        <v>22</v>
      </c>
      <c r="AB35" s="1297"/>
      <c r="AC35" s="1297"/>
      <c r="AD35" s="1297"/>
      <c r="AE35" s="1297"/>
      <c r="AF35" s="1297"/>
      <c r="AG35" s="1298"/>
      <c r="AH35" s="354"/>
      <c r="AI35" s="355">
        <v>6</v>
      </c>
      <c r="AJ35" s="356"/>
      <c r="AK35" s="760"/>
      <c r="AL35" s="761">
        <v>3</v>
      </c>
      <c r="AM35" s="762"/>
      <c r="AN35" s="32"/>
      <c r="AO35" s="1284"/>
      <c r="AP35" s="1285"/>
      <c r="AQ35" s="1285"/>
      <c r="AR35" s="1286"/>
      <c r="AS35" s="1270"/>
      <c r="AT35" s="1270"/>
      <c r="AU35" s="1270"/>
      <c r="AV35" s="1270"/>
      <c r="AW35" s="1270"/>
      <c r="AX35" s="1311"/>
      <c r="AY35" s="1311"/>
      <c r="AZ35" s="1311"/>
      <c r="BA35" s="1311"/>
    </row>
    <row r="36" spans="1:53" ht="34.5" customHeight="1">
      <c r="A36" s="1257" t="s">
        <v>21</v>
      </c>
      <c r="B36" s="1258"/>
      <c r="C36" s="1259">
        <f>SUM(C33:F35)</f>
        <v>94</v>
      </c>
      <c r="D36" s="1260"/>
      <c r="E36" s="1260"/>
      <c r="F36" s="1261"/>
      <c r="G36" s="1262">
        <f>SUM(G33:I35)</f>
        <v>14</v>
      </c>
      <c r="H36" s="1263"/>
      <c r="I36" s="1258"/>
      <c r="J36" s="1264">
        <f>SUM(J33:M35)</f>
        <v>9</v>
      </c>
      <c r="K36" s="1265"/>
      <c r="L36" s="1265"/>
      <c r="M36" s="1266"/>
      <c r="N36" s="1264">
        <f>SUM(N33:P35)</f>
        <v>4</v>
      </c>
      <c r="O36" s="1265"/>
      <c r="P36" s="1266"/>
      <c r="Q36" s="1267">
        <f>SUM(Q33:S35)</f>
        <v>1</v>
      </c>
      <c r="R36" s="1268"/>
      <c r="S36" s="1269"/>
      <c r="T36" s="1262">
        <f>SUM(T33:V35)</f>
        <v>24</v>
      </c>
      <c r="U36" s="1277"/>
      <c r="V36" s="1278"/>
      <c r="W36" s="1262">
        <f>SUM(W33:Y35)</f>
        <v>146</v>
      </c>
      <c r="X36" s="1277"/>
      <c r="Y36" s="1278"/>
      <c r="Z36" s="31"/>
      <c r="AA36" s="1222"/>
      <c r="AB36" s="1223"/>
      <c r="AC36" s="1223"/>
      <c r="AD36" s="1223"/>
      <c r="AE36" s="1223"/>
      <c r="AF36" s="1223"/>
      <c r="AG36" s="1224"/>
      <c r="AH36" s="1225"/>
      <c r="AI36" s="1226"/>
      <c r="AJ36" s="1227"/>
      <c r="AK36" s="1225"/>
      <c r="AL36" s="1228"/>
      <c r="AM36" s="1229"/>
      <c r="AN36" s="30"/>
      <c r="AO36" s="1287"/>
      <c r="AP36" s="1288"/>
      <c r="AQ36" s="1288"/>
      <c r="AR36" s="1289"/>
      <c r="AS36" s="1270"/>
      <c r="AT36" s="1270"/>
      <c r="AU36" s="1270"/>
      <c r="AV36" s="1270"/>
      <c r="AW36" s="1270"/>
      <c r="AX36" s="1311"/>
      <c r="AY36" s="1311"/>
      <c r="AZ36" s="1311"/>
      <c r="BA36" s="1311"/>
    </row>
  </sheetData>
  <sheetProtection selectLockedCells="1" selectUnlockedCells="1"/>
  <mergeCells count="91">
    <mergeCell ref="A5:O5"/>
    <mergeCell ref="AN5:BA7"/>
    <mergeCell ref="A6:O6"/>
    <mergeCell ref="A2:O2"/>
    <mergeCell ref="P2:AN2"/>
    <mergeCell ref="AO2:BA4"/>
    <mergeCell ref="A3:O3"/>
    <mergeCell ref="A4:O4"/>
    <mergeCell ref="P4:AN4"/>
    <mergeCell ref="A8:O8"/>
    <mergeCell ref="P8:AM8"/>
    <mergeCell ref="AN8:BA8"/>
    <mergeCell ref="N20:R20"/>
    <mergeCell ref="S20:W20"/>
    <mergeCell ref="A9:O9"/>
    <mergeCell ref="P9:AA9"/>
    <mergeCell ref="P10:AK10"/>
    <mergeCell ref="AJ20:AN20"/>
    <mergeCell ref="AN10:BA11"/>
    <mergeCell ref="P11:AK12"/>
    <mergeCell ref="P13:AN13"/>
    <mergeCell ref="AO13:BA13"/>
    <mergeCell ref="AO20:AR20"/>
    <mergeCell ref="AS20:AW20"/>
    <mergeCell ref="P14:AP14"/>
    <mergeCell ref="P15:AP15"/>
    <mergeCell ref="P16:AM16"/>
    <mergeCell ref="A18:BA18"/>
    <mergeCell ref="A20:A21"/>
    <mergeCell ref="B20:E20"/>
    <mergeCell ref="F20:I20"/>
    <mergeCell ref="J20:M20"/>
    <mergeCell ref="Q30:S32"/>
    <mergeCell ref="AX20:BA20"/>
    <mergeCell ref="AS24:AW24"/>
    <mergeCell ref="A26:BA26"/>
    <mergeCell ref="A28:Y28"/>
    <mergeCell ref="AA28:AM28"/>
    <mergeCell ref="AO28:BA28"/>
    <mergeCell ref="X20:AA20"/>
    <mergeCell ref="AB20:AE20"/>
    <mergeCell ref="AF20:AI20"/>
    <mergeCell ref="AS30:AW32"/>
    <mergeCell ref="AX30:BA32"/>
    <mergeCell ref="T30:V32"/>
    <mergeCell ref="W30:Y32"/>
    <mergeCell ref="AO30:AR32"/>
    <mergeCell ref="A30:B32"/>
    <mergeCell ref="C30:F32"/>
    <mergeCell ref="G30:I32"/>
    <mergeCell ref="J30:M32"/>
    <mergeCell ref="N30:P32"/>
    <mergeCell ref="AX33:BA36"/>
    <mergeCell ref="A33:B33"/>
    <mergeCell ref="C33:F33"/>
    <mergeCell ref="G33:I33"/>
    <mergeCell ref="J33:M33"/>
    <mergeCell ref="AA33:AG33"/>
    <mergeCell ref="AA34:AG34"/>
    <mergeCell ref="AA35:AG35"/>
    <mergeCell ref="C34:F34"/>
    <mergeCell ref="G34:I34"/>
    <mergeCell ref="J34:M34"/>
    <mergeCell ref="N34:P34"/>
    <mergeCell ref="Q34:S34"/>
    <mergeCell ref="AS33:AW36"/>
    <mergeCell ref="T34:V34"/>
    <mergeCell ref="W34:Y34"/>
    <mergeCell ref="T36:V36"/>
    <mergeCell ref="W36:Y36"/>
    <mergeCell ref="N33:P33"/>
    <mergeCell ref="Q33:S33"/>
    <mergeCell ref="T33:V33"/>
    <mergeCell ref="W33:Y33"/>
    <mergeCell ref="AO33:AR36"/>
    <mergeCell ref="AK36:AM36"/>
    <mergeCell ref="AA30:AG32"/>
    <mergeCell ref="AH30:AJ32"/>
    <mergeCell ref="AK30:AM32"/>
    <mergeCell ref="A36:B36"/>
    <mergeCell ref="C36:F36"/>
    <mergeCell ref="G36:I36"/>
    <mergeCell ref="J36:M36"/>
    <mergeCell ref="N36:P36"/>
    <mergeCell ref="Q36:S36"/>
    <mergeCell ref="A35:B35"/>
    <mergeCell ref="C35:F35"/>
    <mergeCell ref="J35:M35"/>
    <mergeCell ref="A34:B34"/>
    <mergeCell ref="AA36:AG36"/>
    <mergeCell ref="AH36:AJ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0"/>
  <sheetViews>
    <sheetView view="pageBreakPreview" zoomScale="70" zoomScaleNormal="50" zoomScaleSheetLayoutView="70" zoomScalePageLayoutView="0" workbookViewId="0" topLeftCell="A1">
      <selection activeCell="T1" sqref="T1:U16384"/>
    </sheetView>
  </sheetViews>
  <sheetFormatPr defaultColWidth="9.25390625" defaultRowHeight="12.75"/>
  <cols>
    <col min="1" max="1" width="8.75390625" style="15" customWidth="1"/>
    <col min="2" max="2" width="84.75390625" style="13" customWidth="1"/>
    <col min="3" max="3" width="5.75390625" style="16" customWidth="1"/>
    <col min="4" max="4" width="7.75390625" style="17" customWidth="1"/>
    <col min="5" max="5" width="6.25390625" style="17" customWidth="1"/>
    <col min="6" max="6" width="6.25390625" style="16" customWidth="1"/>
    <col min="7" max="7" width="10.375" style="18" customWidth="1"/>
    <col min="8" max="8" width="9.375" style="16" customWidth="1"/>
    <col min="9" max="9" width="10.875" style="13" customWidth="1"/>
    <col min="10" max="10" width="10.125" style="13" customWidth="1"/>
    <col min="11" max="11" width="8.375" style="13" customWidth="1"/>
    <col min="12" max="12" width="8.75390625" style="13" customWidth="1"/>
    <col min="13" max="13" width="9.25390625" style="13" customWidth="1"/>
    <col min="14" max="16" width="7.625" style="13" customWidth="1"/>
    <col min="17" max="19" width="8.25390625" style="13" customWidth="1"/>
    <col min="20" max="20" width="9.25390625" style="13" hidden="1" customWidth="1"/>
    <col min="21" max="21" width="25.375" style="5" hidden="1" customWidth="1"/>
    <col min="22" max="22" width="9.25390625" style="5" customWidth="1"/>
    <col min="23" max="23" width="1.00390625" style="5" customWidth="1"/>
    <col min="24" max="16384" width="9.25390625" style="5" customWidth="1"/>
  </cols>
  <sheetData>
    <row r="1" spans="1:20" s="81" customFormat="1" ht="19.5" thickBot="1">
      <c r="A1" s="1455" t="s">
        <v>313</v>
      </c>
      <c r="B1" s="1456"/>
      <c r="C1" s="1456"/>
      <c r="D1" s="1456"/>
      <c r="E1" s="1456"/>
      <c r="F1" s="1456"/>
      <c r="G1" s="1456"/>
      <c r="H1" s="1456"/>
      <c r="I1" s="1456"/>
      <c r="J1" s="1456"/>
      <c r="K1" s="1456"/>
      <c r="L1" s="1456"/>
      <c r="M1" s="1456"/>
      <c r="N1" s="1457"/>
      <c r="O1" s="1457"/>
      <c r="P1" s="1457"/>
      <c r="Q1" s="1457"/>
      <c r="R1" s="1555"/>
      <c r="S1" s="1555"/>
      <c r="T1" s="168"/>
    </row>
    <row r="2" spans="1:20" s="81" customFormat="1" ht="18.75" customHeight="1">
      <c r="A2" s="1467" t="s">
        <v>46</v>
      </c>
      <c r="B2" s="1388" t="s">
        <v>23</v>
      </c>
      <c r="C2" s="1412" t="s">
        <v>75</v>
      </c>
      <c r="D2" s="1413"/>
      <c r="E2" s="1413"/>
      <c r="F2" s="1414"/>
      <c r="G2" s="1556" t="s">
        <v>24</v>
      </c>
      <c r="H2" s="1557" t="s">
        <v>47</v>
      </c>
      <c r="I2" s="1557"/>
      <c r="J2" s="1557"/>
      <c r="K2" s="1557"/>
      <c r="L2" s="1557"/>
      <c r="M2" s="1557"/>
      <c r="N2" s="1558" t="s">
        <v>126</v>
      </c>
      <c r="O2" s="1442"/>
      <c r="P2" s="1442"/>
      <c r="Q2" s="1442"/>
      <c r="R2" s="1442"/>
      <c r="S2" s="1559"/>
      <c r="T2" s="168"/>
    </row>
    <row r="3" spans="1:20" s="81" customFormat="1" ht="18.75">
      <c r="A3" s="1468"/>
      <c r="B3" s="1389"/>
      <c r="C3" s="1415"/>
      <c r="D3" s="1416"/>
      <c r="E3" s="1416"/>
      <c r="F3" s="1417"/>
      <c r="G3" s="1560"/>
      <c r="H3" s="1561" t="s">
        <v>25</v>
      </c>
      <c r="I3" s="1562" t="s">
        <v>48</v>
      </c>
      <c r="J3" s="1563"/>
      <c r="K3" s="1563"/>
      <c r="L3" s="1563"/>
      <c r="M3" s="1564" t="s">
        <v>26</v>
      </c>
      <c r="N3" s="1565"/>
      <c r="O3" s="1566"/>
      <c r="P3" s="1566"/>
      <c r="Q3" s="1566"/>
      <c r="R3" s="1566"/>
      <c r="S3" s="1567"/>
      <c r="T3" s="168"/>
    </row>
    <row r="4" spans="1:20" s="81" customFormat="1" ht="18.75">
      <c r="A4" s="1468"/>
      <c r="B4" s="1389"/>
      <c r="C4" s="1411" t="s">
        <v>49</v>
      </c>
      <c r="D4" s="1411" t="s">
        <v>50</v>
      </c>
      <c r="E4" s="1398" t="s">
        <v>51</v>
      </c>
      <c r="F4" s="1399"/>
      <c r="G4" s="1560"/>
      <c r="H4" s="1561"/>
      <c r="I4" s="1568" t="s">
        <v>21</v>
      </c>
      <c r="J4" s="1569" t="s">
        <v>52</v>
      </c>
      <c r="K4" s="1569"/>
      <c r="L4" s="1569"/>
      <c r="M4" s="1570"/>
      <c r="N4" s="1571" t="s">
        <v>72</v>
      </c>
      <c r="O4" s="1572"/>
      <c r="P4" s="1572" t="s">
        <v>73</v>
      </c>
      <c r="Q4" s="1573"/>
      <c r="R4" s="1572" t="s">
        <v>279</v>
      </c>
      <c r="S4" s="1573"/>
      <c r="T4" s="168"/>
    </row>
    <row r="5" spans="1:20" s="81" customFormat="1" ht="18.75">
      <c r="A5" s="1468"/>
      <c r="B5" s="1389"/>
      <c r="C5" s="1381"/>
      <c r="D5" s="1381"/>
      <c r="E5" s="1394" t="s">
        <v>53</v>
      </c>
      <c r="F5" s="1439" t="s">
        <v>54</v>
      </c>
      <c r="G5" s="1574"/>
      <c r="H5" s="1561"/>
      <c r="I5" s="1575"/>
      <c r="J5" s="1576" t="s">
        <v>27</v>
      </c>
      <c r="K5" s="1576" t="s">
        <v>114</v>
      </c>
      <c r="L5" s="1576" t="s">
        <v>28</v>
      </c>
      <c r="M5" s="1577"/>
      <c r="N5" s="465">
        <v>1</v>
      </c>
      <c r="O5" s="460">
        <v>2</v>
      </c>
      <c r="P5" s="460">
        <v>3</v>
      </c>
      <c r="Q5" s="464">
        <v>4</v>
      </c>
      <c r="R5" s="460">
        <v>5</v>
      </c>
      <c r="S5" s="667">
        <v>6</v>
      </c>
      <c r="T5" s="168"/>
    </row>
    <row r="6" spans="1:20" s="81" customFormat="1" ht="18.75">
      <c r="A6" s="1468"/>
      <c r="B6" s="1389"/>
      <c r="C6" s="1381"/>
      <c r="D6" s="1381"/>
      <c r="E6" s="1460"/>
      <c r="F6" s="1439"/>
      <c r="G6" s="1574"/>
      <c r="H6" s="1561"/>
      <c r="I6" s="1575"/>
      <c r="J6" s="1576"/>
      <c r="K6" s="1576"/>
      <c r="L6" s="1576"/>
      <c r="M6" s="1577"/>
      <c r="N6" s="1578" t="s">
        <v>74</v>
      </c>
      <c r="O6" s="1579"/>
      <c r="P6" s="1580"/>
      <c r="Q6" s="1579"/>
      <c r="R6" s="1579"/>
      <c r="S6" s="1581"/>
      <c r="T6" s="168"/>
    </row>
    <row r="7" spans="1:20" s="81" customFormat="1" ht="19.5" thickBot="1">
      <c r="A7" s="1469"/>
      <c r="B7" s="1390"/>
      <c r="C7" s="1382"/>
      <c r="D7" s="1382"/>
      <c r="E7" s="1461"/>
      <c r="F7" s="1440"/>
      <c r="G7" s="1582"/>
      <c r="H7" s="1583"/>
      <c r="I7" s="1584"/>
      <c r="J7" s="1585"/>
      <c r="K7" s="1585"/>
      <c r="L7" s="1585"/>
      <c r="M7" s="1586"/>
      <c r="N7" s="1587">
        <v>15</v>
      </c>
      <c r="O7" s="1588">
        <v>18</v>
      </c>
      <c r="P7" s="1588">
        <v>15</v>
      </c>
      <c r="Q7" s="1589">
        <v>18</v>
      </c>
      <c r="R7" s="1590">
        <v>15</v>
      </c>
      <c r="S7" s="1591">
        <v>13</v>
      </c>
      <c r="T7" s="168"/>
    </row>
    <row r="8" spans="1:20" s="81" customFormat="1" ht="19.5" thickBot="1">
      <c r="A8" s="659">
        <v>1</v>
      </c>
      <c r="B8" s="660">
        <v>2</v>
      </c>
      <c r="C8" s="660">
        <v>3</v>
      </c>
      <c r="D8" s="660">
        <v>4</v>
      </c>
      <c r="E8" s="660">
        <v>5</v>
      </c>
      <c r="F8" s="660">
        <v>6</v>
      </c>
      <c r="G8" s="1592">
        <v>7</v>
      </c>
      <c r="H8" s="1592">
        <v>8</v>
      </c>
      <c r="I8" s="1592">
        <v>9</v>
      </c>
      <c r="J8" s="1592">
        <v>10</v>
      </c>
      <c r="K8" s="1592">
        <v>11</v>
      </c>
      <c r="L8" s="1592">
        <v>12</v>
      </c>
      <c r="M8" s="618">
        <v>13</v>
      </c>
      <c r="N8" s="1593">
        <v>14</v>
      </c>
      <c r="O8" s="1594">
        <v>15</v>
      </c>
      <c r="P8" s="1594">
        <v>16</v>
      </c>
      <c r="Q8" s="1015">
        <v>17</v>
      </c>
      <c r="R8" s="1594">
        <v>18</v>
      </c>
      <c r="S8" s="1015">
        <v>19</v>
      </c>
      <c r="T8" s="168"/>
    </row>
    <row r="9" spans="1:20" s="81" customFormat="1" ht="19.5" thickBot="1">
      <c r="A9" s="1391" t="s">
        <v>106</v>
      </c>
      <c r="B9" s="1392"/>
      <c r="C9" s="1392"/>
      <c r="D9" s="1392"/>
      <c r="E9" s="1392"/>
      <c r="F9" s="1392"/>
      <c r="G9" s="1392"/>
      <c r="H9" s="1392"/>
      <c r="I9" s="1392"/>
      <c r="J9" s="1392"/>
      <c r="K9" s="1392"/>
      <c r="L9" s="1392"/>
      <c r="M9" s="1392"/>
      <c r="N9" s="1392"/>
      <c r="O9" s="1392"/>
      <c r="P9" s="1392"/>
      <c r="Q9" s="1392"/>
      <c r="R9" s="1392"/>
      <c r="S9" s="1393"/>
      <c r="T9" s="168"/>
    </row>
    <row r="10" spans="1:20" s="108" customFormat="1" ht="19.5" thickBot="1">
      <c r="A10" s="1383" t="s">
        <v>107</v>
      </c>
      <c r="B10" s="1384"/>
      <c r="C10" s="1384"/>
      <c r="D10" s="1384"/>
      <c r="E10" s="1384"/>
      <c r="F10" s="1384"/>
      <c r="G10" s="1384"/>
      <c r="H10" s="1384"/>
      <c r="I10" s="1384"/>
      <c r="J10" s="1384"/>
      <c r="K10" s="1384"/>
      <c r="L10" s="1384"/>
      <c r="M10" s="1384"/>
      <c r="N10" s="1384"/>
      <c r="O10" s="1384"/>
      <c r="P10" s="1384"/>
      <c r="Q10" s="1384"/>
      <c r="R10" s="1384"/>
      <c r="S10" s="1385"/>
      <c r="T10" s="168"/>
    </row>
    <row r="11" spans="1:20" s="456" customFormat="1" ht="18.75">
      <c r="A11" s="635" t="s">
        <v>55</v>
      </c>
      <c r="B11" s="636" t="s">
        <v>134</v>
      </c>
      <c r="C11" s="622"/>
      <c r="D11" s="449"/>
      <c r="E11" s="449"/>
      <c r="F11" s="450"/>
      <c r="G11" s="451">
        <v>2</v>
      </c>
      <c r="H11" s="622"/>
      <c r="I11" s="449"/>
      <c r="J11" s="449"/>
      <c r="K11" s="449"/>
      <c r="L11" s="449"/>
      <c r="M11" s="450"/>
      <c r="N11" s="448"/>
      <c r="O11" s="449"/>
      <c r="P11" s="449"/>
      <c r="Q11" s="450"/>
      <c r="R11" s="449"/>
      <c r="S11" s="664"/>
      <c r="T11" s="484"/>
    </row>
    <row r="12" spans="1:20" s="456" customFormat="1" ht="18.75">
      <c r="A12" s="467"/>
      <c r="B12" s="637" t="s">
        <v>171</v>
      </c>
      <c r="C12" s="452"/>
      <c r="D12" s="453"/>
      <c r="E12" s="453"/>
      <c r="F12" s="454"/>
      <c r="G12" s="458">
        <v>1</v>
      </c>
      <c r="H12" s="452"/>
      <c r="I12" s="453"/>
      <c r="J12" s="453"/>
      <c r="K12" s="453"/>
      <c r="L12" s="453"/>
      <c r="M12" s="454"/>
      <c r="N12" s="457"/>
      <c r="O12" s="453"/>
      <c r="P12" s="453"/>
      <c r="Q12" s="454"/>
      <c r="R12" s="455"/>
      <c r="S12" s="665"/>
      <c r="T12" s="484"/>
    </row>
    <row r="13" spans="1:21" s="466" customFormat="1" ht="18.75">
      <c r="A13" s="459"/>
      <c r="B13" s="638" t="s">
        <v>96</v>
      </c>
      <c r="C13" s="615"/>
      <c r="D13" s="460">
        <v>1</v>
      </c>
      <c r="E13" s="461"/>
      <c r="F13" s="462"/>
      <c r="G13" s="458">
        <v>1</v>
      </c>
      <c r="H13" s="463">
        <f>G13*30</f>
        <v>30</v>
      </c>
      <c r="I13" s="460">
        <f>J13+K13+L13</f>
        <v>15</v>
      </c>
      <c r="J13" s="460">
        <v>8</v>
      </c>
      <c r="K13" s="460"/>
      <c r="L13" s="460">
        <v>7</v>
      </c>
      <c r="M13" s="464">
        <f>H13-I13</f>
        <v>15</v>
      </c>
      <c r="N13" s="465">
        <v>1</v>
      </c>
      <c r="O13" s="461"/>
      <c r="P13" s="461"/>
      <c r="Q13" s="462"/>
      <c r="R13" s="461"/>
      <c r="S13" s="666"/>
      <c r="T13" s="1212">
        <f>I13/H13*100</f>
        <v>50</v>
      </c>
      <c r="U13" s="534" t="s">
        <v>282</v>
      </c>
    </row>
    <row r="14" spans="1:25" s="456" customFormat="1" ht="18.75">
      <c r="A14" s="467" t="s">
        <v>56</v>
      </c>
      <c r="B14" s="639" t="s">
        <v>105</v>
      </c>
      <c r="C14" s="471"/>
      <c r="D14" s="469"/>
      <c r="E14" s="469"/>
      <c r="F14" s="470"/>
      <c r="G14" s="458">
        <v>3</v>
      </c>
      <c r="H14" s="471"/>
      <c r="I14" s="469"/>
      <c r="J14" s="469"/>
      <c r="K14" s="469"/>
      <c r="L14" s="469"/>
      <c r="M14" s="470"/>
      <c r="N14" s="468"/>
      <c r="O14" s="469"/>
      <c r="P14" s="469"/>
      <c r="Q14" s="470"/>
      <c r="R14" s="460"/>
      <c r="S14" s="667"/>
      <c r="T14" s="1212" t="e">
        <f aca="true" t="shared" si="0" ref="T14:T77">I14/H14*100</f>
        <v>#DIV/0!</v>
      </c>
      <c r="Y14" s="472"/>
    </row>
    <row r="15" spans="1:25" s="456" customFormat="1" ht="18.75">
      <c r="A15" s="459"/>
      <c r="B15" s="640" t="s">
        <v>171</v>
      </c>
      <c r="C15" s="463"/>
      <c r="D15" s="460"/>
      <c r="E15" s="460"/>
      <c r="F15" s="464"/>
      <c r="G15" s="458">
        <v>2</v>
      </c>
      <c r="H15" s="463"/>
      <c r="I15" s="460"/>
      <c r="J15" s="460"/>
      <c r="K15" s="460"/>
      <c r="L15" s="460"/>
      <c r="M15" s="464"/>
      <c r="N15" s="465"/>
      <c r="O15" s="460"/>
      <c r="P15" s="460"/>
      <c r="Q15" s="464"/>
      <c r="R15" s="460"/>
      <c r="S15" s="667"/>
      <c r="T15" s="1212" t="e">
        <f t="shared" si="0"/>
        <v>#DIV/0!</v>
      </c>
      <c r="Y15" s="472"/>
    </row>
    <row r="16" spans="1:24" s="484" customFormat="1" ht="18.75">
      <c r="A16" s="467"/>
      <c r="B16" s="638" t="s">
        <v>96</v>
      </c>
      <c r="C16" s="476"/>
      <c r="D16" s="474" t="s">
        <v>283</v>
      </c>
      <c r="E16" s="474"/>
      <c r="F16" s="475"/>
      <c r="G16" s="458">
        <v>1</v>
      </c>
      <c r="H16" s="476">
        <f>G16*30</f>
        <v>30</v>
      </c>
      <c r="I16" s="477">
        <v>10</v>
      </c>
      <c r="J16" s="474">
        <v>10</v>
      </c>
      <c r="K16" s="474"/>
      <c r="L16" s="474"/>
      <c r="M16" s="478">
        <f>H16-I16</f>
        <v>20</v>
      </c>
      <c r="N16" s="479"/>
      <c r="O16" s="480">
        <v>0.5</v>
      </c>
      <c r="P16" s="481"/>
      <c r="Q16" s="482"/>
      <c r="R16" s="483"/>
      <c r="S16" s="668"/>
      <c r="T16" s="1212">
        <f t="shared" si="0"/>
        <v>33.33333333333333</v>
      </c>
      <c r="U16" s="484" t="s">
        <v>284</v>
      </c>
      <c r="X16" s="485"/>
    </row>
    <row r="17" spans="1:24" s="484" customFormat="1" ht="18.75">
      <c r="A17" s="467" t="s">
        <v>57</v>
      </c>
      <c r="B17" s="640" t="s">
        <v>172</v>
      </c>
      <c r="C17" s="623" t="s">
        <v>127</v>
      </c>
      <c r="D17" s="486"/>
      <c r="E17" s="487"/>
      <c r="F17" s="488"/>
      <c r="G17" s="458">
        <v>4</v>
      </c>
      <c r="H17" s="476"/>
      <c r="I17" s="489"/>
      <c r="J17" s="489"/>
      <c r="K17" s="486"/>
      <c r="L17" s="486"/>
      <c r="M17" s="490"/>
      <c r="N17" s="479"/>
      <c r="O17" s="480"/>
      <c r="P17" s="481"/>
      <c r="Q17" s="482"/>
      <c r="R17" s="483"/>
      <c r="S17" s="668"/>
      <c r="T17" s="1212" t="e">
        <f t="shared" si="0"/>
        <v>#DIV/0!</v>
      </c>
      <c r="X17" s="485"/>
    </row>
    <row r="18" spans="1:24" s="484" customFormat="1" ht="37.5">
      <c r="A18" s="467" t="s">
        <v>58</v>
      </c>
      <c r="B18" s="641" t="s">
        <v>173</v>
      </c>
      <c r="C18" s="624" t="s">
        <v>127</v>
      </c>
      <c r="D18" s="491"/>
      <c r="E18" s="491"/>
      <c r="F18" s="492"/>
      <c r="G18" s="493">
        <v>4</v>
      </c>
      <c r="H18" s="476"/>
      <c r="I18" s="489"/>
      <c r="J18" s="489"/>
      <c r="K18" s="486"/>
      <c r="L18" s="486"/>
      <c r="M18" s="490"/>
      <c r="N18" s="479"/>
      <c r="O18" s="480"/>
      <c r="P18" s="481"/>
      <c r="Q18" s="482"/>
      <c r="R18" s="483"/>
      <c r="S18" s="668"/>
      <c r="T18" s="1212" t="e">
        <f t="shared" si="0"/>
        <v>#DIV/0!</v>
      </c>
      <c r="X18" s="485"/>
    </row>
    <row r="19" spans="1:24" s="507" customFormat="1" ht="18.75">
      <c r="A19" s="494" t="s">
        <v>59</v>
      </c>
      <c r="B19" s="410" t="s">
        <v>229</v>
      </c>
      <c r="C19" s="625"/>
      <c r="D19" s="495"/>
      <c r="E19" s="496"/>
      <c r="F19" s="497"/>
      <c r="G19" s="498">
        <v>4</v>
      </c>
      <c r="H19" s="476"/>
      <c r="I19" s="499"/>
      <c r="J19" s="499"/>
      <c r="K19" s="500"/>
      <c r="L19" s="500"/>
      <c r="M19" s="501"/>
      <c r="N19" s="502"/>
      <c r="O19" s="503"/>
      <c r="P19" s="504"/>
      <c r="Q19" s="505"/>
      <c r="R19" s="506"/>
      <c r="S19" s="669"/>
      <c r="T19" s="1212" t="e">
        <f t="shared" si="0"/>
        <v>#DIV/0!</v>
      </c>
      <c r="X19" s="508"/>
    </row>
    <row r="20" spans="1:24" s="507" customFormat="1" ht="18.75">
      <c r="A20" s="494"/>
      <c r="B20" s="410" t="s">
        <v>171</v>
      </c>
      <c r="C20" s="626"/>
      <c r="D20" s="511"/>
      <c r="E20" s="512"/>
      <c r="F20" s="509"/>
      <c r="G20" s="498">
        <v>1</v>
      </c>
      <c r="H20" s="476"/>
      <c r="I20" s="510"/>
      <c r="J20" s="499"/>
      <c r="K20" s="500"/>
      <c r="L20" s="500"/>
      <c r="M20" s="501"/>
      <c r="N20" s="502"/>
      <c r="O20" s="503"/>
      <c r="P20" s="504"/>
      <c r="Q20" s="505"/>
      <c r="R20" s="506"/>
      <c r="S20" s="669"/>
      <c r="T20" s="1212" t="e">
        <f t="shared" si="0"/>
        <v>#DIV/0!</v>
      </c>
      <c r="X20" s="508"/>
    </row>
    <row r="21" spans="1:24" s="507" customFormat="1" ht="18.75">
      <c r="A21" s="494"/>
      <c r="B21" s="642" t="s">
        <v>96</v>
      </c>
      <c r="C21" s="626"/>
      <c r="D21" s="511">
        <v>1</v>
      </c>
      <c r="E21" s="512"/>
      <c r="F21" s="509"/>
      <c r="G21" s="498">
        <v>3</v>
      </c>
      <c r="H21" s="476">
        <f>G21*30</f>
        <v>90</v>
      </c>
      <c r="I21" s="477">
        <f>SUM(J21:L21)</f>
        <v>45</v>
      </c>
      <c r="J21" s="499">
        <v>15</v>
      </c>
      <c r="K21" s="500"/>
      <c r="L21" s="500">
        <v>30</v>
      </c>
      <c r="M21" s="501">
        <f>H21-I21</f>
        <v>45</v>
      </c>
      <c r="N21" s="502">
        <v>3</v>
      </c>
      <c r="O21" s="503"/>
      <c r="P21" s="504"/>
      <c r="Q21" s="505"/>
      <c r="R21" s="506"/>
      <c r="S21" s="669"/>
      <c r="T21" s="1212">
        <f t="shared" si="0"/>
        <v>50</v>
      </c>
      <c r="U21" s="484" t="s">
        <v>288</v>
      </c>
      <c r="X21" s="508"/>
    </row>
    <row r="22" spans="1:24" s="466" customFormat="1" ht="18.75">
      <c r="A22" s="513" t="s">
        <v>60</v>
      </c>
      <c r="B22" s="410" t="s">
        <v>163</v>
      </c>
      <c r="C22" s="627"/>
      <c r="D22" s="511"/>
      <c r="E22" s="512"/>
      <c r="F22" s="514"/>
      <c r="G22" s="498">
        <v>8</v>
      </c>
      <c r="H22" s="515"/>
      <c r="I22" s="477"/>
      <c r="J22" s="499"/>
      <c r="K22" s="500"/>
      <c r="L22" s="500"/>
      <c r="M22" s="501"/>
      <c r="N22" s="516"/>
      <c r="O22" s="517"/>
      <c r="P22" s="518"/>
      <c r="Q22" s="519"/>
      <c r="R22" s="520"/>
      <c r="S22" s="670"/>
      <c r="T22" s="1212" t="e">
        <f t="shared" si="0"/>
        <v>#DIV/0!</v>
      </c>
      <c r="X22" s="521"/>
    </row>
    <row r="23" spans="1:24" s="466" customFormat="1" ht="18.75">
      <c r="A23" s="513"/>
      <c r="B23" s="643" t="s">
        <v>171</v>
      </c>
      <c r="C23" s="628"/>
      <c r="D23" s="511"/>
      <c r="E23" s="512"/>
      <c r="F23" s="522"/>
      <c r="G23" s="523">
        <v>4</v>
      </c>
      <c r="H23" s="515"/>
      <c r="I23" s="477"/>
      <c r="J23" s="499"/>
      <c r="K23" s="500"/>
      <c r="L23" s="500"/>
      <c r="M23" s="501"/>
      <c r="N23" s="516"/>
      <c r="O23" s="517"/>
      <c r="P23" s="518"/>
      <c r="Q23" s="519"/>
      <c r="R23" s="520"/>
      <c r="S23" s="670"/>
      <c r="T23" s="1212" t="e">
        <f t="shared" si="0"/>
        <v>#DIV/0!</v>
      </c>
      <c r="X23" s="521"/>
    </row>
    <row r="24" spans="1:24" s="466" customFormat="1" ht="18.75">
      <c r="A24" s="513"/>
      <c r="B24" s="644" t="s">
        <v>96</v>
      </c>
      <c r="C24" s="629">
        <v>1</v>
      </c>
      <c r="D24" s="524"/>
      <c r="E24" s="524"/>
      <c r="F24" s="525"/>
      <c r="G24" s="523">
        <v>4</v>
      </c>
      <c r="H24" s="515">
        <f>G24*30</f>
        <v>120</v>
      </c>
      <c r="I24" s="477">
        <f>SUM(J24:L24)</f>
        <v>75</v>
      </c>
      <c r="J24" s="499">
        <v>30</v>
      </c>
      <c r="K24" s="500">
        <v>45</v>
      </c>
      <c r="L24" s="500"/>
      <c r="M24" s="501">
        <f>H24-I24</f>
        <v>45</v>
      </c>
      <c r="N24" s="516">
        <v>5</v>
      </c>
      <c r="O24" s="517"/>
      <c r="P24" s="518"/>
      <c r="Q24" s="519"/>
      <c r="R24" s="520"/>
      <c r="S24" s="670"/>
      <c r="T24" s="1212">
        <f t="shared" si="0"/>
        <v>62.5</v>
      </c>
      <c r="U24" s="484" t="s">
        <v>289</v>
      </c>
      <c r="X24" s="521"/>
    </row>
    <row r="25" spans="1:24" s="534" customFormat="1" ht="18.75">
      <c r="A25" s="459" t="s">
        <v>83</v>
      </c>
      <c r="B25" s="645" t="s">
        <v>77</v>
      </c>
      <c r="C25" s="630"/>
      <c r="D25" s="526"/>
      <c r="E25" s="526"/>
      <c r="F25" s="527"/>
      <c r="G25" s="458">
        <f>G26+G27</f>
        <v>15</v>
      </c>
      <c r="H25" s="528"/>
      <c r="I25" s="489"/>
      <c r="J25" s="489"/>
      <c r="K25" s="486"/>
      <c r="L25" s="486"/>
      <c r="M25" s="490"/>
      <c r="N25" s="529"/>
      <c r="O25" s="530"/>
      <c r="P25" s="531"/>
      <c r="Q25" s="532"/>
      <c r="R25" s="533"/>
      <c r="S25" s="671"/>
      <c r="T25" s="1212" t="e">
        <f t="shared" si="0"/>
        <v>#DIV/0!</v>
      </c>
      <c r="X25" s="535"/>
    </row>
    <row r="26" spans="1:24" s="534" customFormat="1" ht="18.75">
      <c r="A26" s="459"/>
      <c r="B26" s="640" t="s">
        <v>171</v>
      </c>
      <c r="C26" s="630"/>
      <c r="D26" s="526"/>
      <c r="E26" s="526"/>
      <c r="F26" s="527"/>
      <c r="G26" s="493">
        <v>9</v>
      </c>
      <c r="H26" s="528"/>
      <c r="I26" s="489"/>
      <c r="J26" s="489"/>
      <c r="K26" s="486"/>
      <c r="L26" s="486"/>
      <c r="M26" s="490"/>
      <c r="N26" s="529"/>
      <c r="O26" s="530"/>
      <c r="P26" s="531"/>
      <c r="Q26" s="532"/>
      <c r="R26" s="533"/>
      <c r="S26" s="671"/>
      <c r="T26" s="1212" t="e">
        <f t="shared" si="0"/>
        <v>#DIV/0!</v>
      </c>
      <c r="X26" s="535"/>
    </row>
    <row r="27" spans="1:21" s="534" customFormat="1" ht="18.75">
      <c r="A27" s="459"/>
      <c r="B27" s="638" t="s">
        <v>96</v>
      </c>
      <c r="C27" s="631">
        <v>1</v>
      </c>
      <c r="D27" s="536"/>
      <c r="E27" s="536"/>
      <c r="F27" s="488"/>
      <c r="G27" s="908">
        <v>6</v>
      </c>
      <c r="H27" s="528">
        <f>G27*30</f>
        <v>180</v>
      </c>
      <c r="I27" s="489">
        <f>J27+K27+L27</f>
        <v>60</v>
      </c>
      <c r="J27" s="489">
        <v>30</v>
      </c>
      <c r="K27" s="486"/>
      <c r="L27" s="486">
        <v>30</v>
      </c>
      <c r="M27" s="490">
        <f>H27-I27</f>
        <v>120</v>
      </c>
      <c r="N27" s="529">
        <v>4</v>
      </c>
      <c r="O27" s="530"/>
      <c r="P27" s="531"/>
      <c r="Q27" s="532"/>
      <c r="R27" s="533"/>
      <c r="S27" s="671"/>
      <c r="T27" s="1212">
        <f t="shared" si="0"/>
        <v>33.33333333333333</v>
      </c>
      <c r="U27" s="534" t="s">
        <v>285</v>
      </c>
    </row>
    <row r="28" spans="1:20" s="534" customFormat="1" ht="37.5">
      <c r="A28" s="459" t="s">
        <v>84</v>
      </c>
      <c r="B28" s="645" t="s">
        <v>78</v>
      </c>
      <c r="C28" s="631"/>
      <c r="D28" s="487"/>
      <c r="E28" s="487"/>
      <c r="F28" s="488"/>
      <c r="G28" s="458">
        <v>4</v>
      </c>
      <c r="H28" s="528"/>
      <c r="I28" s="489"/>
      <c r="J28" s="489"/>
      <c r="K28" s="486"/>
      <c r="L28" s="486"/>
      <c r="M28" s="490"/>
      <c r="N28" s="529"/>
      <c r="O28" s="530"/>
      <c r="P28" s="531"/>
      <c r="Q28" s="532"/>
      <c r="R28" s="533"/>
      <c r="S28" s="671"/>
      <c r="T28" s="1212" t="e">
        <f t="shared" si="0"/>
        <v>#DIV/0!</v>
      </c>
    </row>
    <row r="29" spans="1:20" s="534" customFormat="1" ht="18.75">
      <c r="A29" s="459"/>
      <c r="B29" s="640" t="s">
        <v>171</v>
      </c>
      <c r="C29" s="631"/>
      <c r="D29" s="487"/>
      <c r="E29" s="487"/>
      <c r="F29" s="488"/>
      <c r="G29" s="908">
        <v>1.5</v>
      </c>
      <c r="H29" s="528"/>
      <c r="I29" s="489"/>
      <c r="J29" s="489"/>
      <c r="K29" s="486"/>
      <c r="L29" s="486"/>
      <c r="M29" s="490"/>
      <c r="N29" s="529"/>
      <c r="O29" s="530"/>
      <c r="P29" s="531"/>
      <c r="Q29" s="532"/>
      <c r="R29" s="533"/>
      <c r="S29" s="671"/>
      <c r="T29" s="1212" t="e">
        <f t="shared" si="0"/>
        <v>#DIV/0!</v>
      </c>
    </row>
    <row r="30" spans="1:21" s="534" customFormat="1" ht="18.75">
      <c r="A30" s="459"/>
      <c r="B30" s="638" t="s">
        <v>96</v>
      </c>
      <c r="C30" s="631">
        <v>2</v>
      </c>
      <c r="D30" s="487"/>
      <c r="E30" s="487"/>
      <c r="F30" s="488"/>
      <c r="G30" s="493">
        <v>2.5</v>
      </c>
      <c r="H30" s="528">
        <f>G30*30</f>
        <v>75</v>
      </c>
      <c r="I30" s="489">
        <f>J30+K30+L30</f>
        <v>36</v>
      </c>
      <c r="J30" s="489">
        <v>18</v>
      </c>
      <c r="K30" s="486"/>
      <c r="L30" s="486">
        <v>18</v>
      </c>
      <c r="M30" s="537">
        <f>H30-I30</f>
        <v>39</v>
      </c>
      <c r="N30" s="529"/>
      <c r="O30" s="530">
        <v>2</v>
      </c>
      <c r="P30" s="531"/>
      <c r="Q30" s="532"/>
      <c r="R30" s="533"/>
      <c r="S30" s="671"/>
      <c r="T30" s="1212">
        <f t="shared" si="0"/>
        <v>48</v>
      </c>
      <c r="U30" s="534" t="s">
        <v>290</v>
      </c>
    </row>
    <row r="31" spans="1:20" s="534" customFormat="1" ht="18.75">
      <c r="A31" s="459" t="s">
        <v>85</v>
      </c>
      <c r="B31" s="646" t="s">
        <v>80</v>
      </c>
      <c r="C31" s="632"/>
      <c r="D31" s="538"/>
      <c r="E31" s="538"/>
      <c r="F31" s="539"/>
      <c r="G31" s="458">
        <f>G32+G33</f>
        <v>11.5</v>
      </c>
      <c r="H31" s="540"/>
      <c r="I31" s="541"/>
      <c r="J31" s="541"/>
      <c r="K31" s="542"/>
      <c r="L31" s="542"/>
      <c r="M31" s="543"/>
      <c r="N31" s="544"/>
      <c r="O31" s="545"/>
      <c r="P31" s="546"/>
      <c r="Q31" s="547"/>
      <c r="R31" s="533"/>
      <c r="S31" s="671"/>
      <c r="T31" s="1212" t="e">
        <f t="shared" si="0"/>
        <v>#DIV/0!</v>
      </c>
    </row>
    <row r="32" spans="1:20" s="534" customFormat="1" ht="18.75">
      <c r="A32" s="459"/>
      <c r="B32" s="640" t="s">
        <v>171</v>
      </c>
      <c r="C32" s="632"/>
      <c r="D32" s="538"/>
      <c r="E32" s="538"/>
      <c r="F32" s="539"/>
      <c r="G32" s="548">
        <v>6</v>
      </c>
      <c r="H32" s="540"/>
      <c r="I32" s="541"/>
      <c r="J32" s="541"/>
      <c r="K32" s="542"/>
      <c r="L32" s="542"/>
      <c r="M32" s="543"/>
      <c r="N32" s="544"/>
      <c r="O32" s="545"/>
      <c r="P32" s="546"/>
      <c r="Q32" s="547"/>
      <c r="R32" s="533"/>
      <c r="S32" s="671"/>
      <c r="T32" s="1212" t="e">
        <f t="shared" si="0"/>
        <v>#DIV/0!</v>
      </c>
    </row>
    <row r="33" spans="1:21" s="534" customFormat="1" ht="18.75">
      <c r="A33" s="459"/>
      <c r="B33" s="638" t="s">
        <v>96</v>
      </c>
      <c r="C33" s="633" t="s">
        <v>31</v>
      </c>
      <c r="D33" s="538"/>
      <c r="E33" s="538"/>
      <c r="F33" s="539"/>
      <c r="G33" s="549">
        <v>5.5</v>
      </c>
      <c r="H33" s="540">
        <f>G33*30</f>
        <v>165</v>
      </c>
      <c r="I33" s="541">
        <f>J33+K33+L33</f>
        <v>60</v>
      </c>
      <c r="J33" s="541">
        <v>30</v>
      </c>
      <c r="K33" s="541">
        <v>15</v>
      </c>
      <c r="L33" s="541">
        <v>15</v>
      </c>
      <c r="M33" s="909">
        <f>H33-I33</f>
        <v>105</v>
      </c>
      <c r="N33" s="544">
        <v>4</v>
      </c>
      <c r="O33" s="545"/>
      <c r="P33" s="546"/>
      <c r="Q33" s="547"/>
      <c r="R33" s="533"/>
      <c r="S33" s="671"/>
      <c r="T33" s="1212">
        <f t="shared" si="0"/>
        <v>36.36363636363637</v>
      </c>
      <c r="U33" s="534" t="s">
        <v>286</v>
      </c>
    </row>
    <row r="34" spans="1:20" s="534" customFormat="1" ht="18.75">
      <c r="A34" s="459" t="s">
        <v>112</v>
      </c>
      <c r="B34" s="647" t="s">
        <v>44</v>
      </c>
      <c r="C34" s="597"/>
      <c r="D34" s="550"/>
      <c r="E34" s="550"/>
      <c r="F34" s="551"/>
      <c r="G34" s="458">
        <v>4</v>
      </c>
      <c r="H34" s="552"/>
      <c r="I34" s="553"/>
      <c r="J34" s="553"/>
      <c r="K34" s="553"/>
      <c r="L34" s="553"/>
      <c r="M34" s="554"/>
      <c r="N34" s="555"/>
      <c r="O34" s="533"/>
      <c r="P34" s="533"/>
      <c r="Q34" s="556"/>
      <c r="R34" s="533"/>
      <c r="S34" s="671"/>
      <c r="T34" s="1212" t="e">
        <f t="shared" si="0"/>
        <v>#DIV/0!</v>
      </c>
    </row>
    <row r="35" spans="1:20" s="534" customFormat="1" ht="18.75">
      <c r="A35" s="459"/>
      <c r="B35" s="639" t="s">
        <v>171</v>
      </c>
      <c r="C35" s="597"/>
      <c r="D35" s="550"/>
      <c r="E35" s="550"/>
      <c r="F35" s="551"/>
      <c r="G35" s="557">
        <v>3</v>
      </c>
      <c r="H35" s="552"/>
      <c r="I35" s="553"/>
      <c r="J35" s="553"/>
      <c r="K35" s="553"/>
      <c r="L35" s="553"/>
      <c r="M35" s="554"/>
      <c r="N35" s="555"/>
      <c r="O35" s="533"/>
      <c r="P35" s="533"/>
      <c r="Q35" s="556"/>
      <c r="R35" s="533"/>
      <c r="S35" s="671"/>
      <c r="T35" s="1212" t="e">
        <f t="shared" si="0"/>
        <v>#DIV/0!</v>
      </c>
    </row>
    <row r="36" spans="1:21" s="484" customFormat="1" ht="18.75">
      <c r="A36" s="459"/>
      <c r="B36" s="648" t="s">
        <v>96</v>
      </c>
      <c r="C36" s="562">
        <v>1</v>
      </c>
      <c r="D36" s="559"/>
      <c r="E36" s="559"/>
      <c r="F36" s="560"/>
      <c r="G36" s="561">
        <v>1</v>
      </c>
      <c r="H36" s="562">
        <f>G36*30</f>
        <v>30</v>
      </c>
      <c r="I36" s="483">
        <v>15</v>
      </c>
      <c r="J36" s="483">
        <v>15</v>
      </c>
      <c r="K36" s="483"/>
      <c r="L36" s="483"/>
      <c r="M36" s="556">
        <f>H36-I36</f>
        <v>15</v>
      </c>
      <c r="N36" s="563">
        <v>1</v>
      </c>
      <c r="O36" s="564"/>
      <c r="P36" s="565"/>
      <c r="Q36" s="566"/>
      <c r="R36" s="483"/>
      <c r="S36" s="668"/>
      <c r="T36" s="1212">
        <f t="shared" si="0"/>
        <v>50</v>
      </c>
      <c r="U36" s="484" t="s">
        <v>291</v>
      </c>
    </row>
    <row r="37" spans="1:25" s="484" customFormat="1" ht="18.75">
      <c r="A37" s="459" t="s">
        <v>128</v>
      </c>
      <c r="B37" s="649" t="s">
        <v>67</v>
      </c>
      <c r="C37" s="562"/>
      <c r="D37" s="559"/>
      <c r="E37" s="559"/>
      <c r="F37" s="560"/>
      <c r="G37" s="561">
        <f>G38+G39</f>
        <v>12</v>
      </c>
      <c r="H37" s="562"/>
      <c r="I37" s="483"/>
      <c r="J37" s="483"/>
      <c r="K37" s="483"/>
      <c r="L37" s="483"/>
      <c r="M37" s="556"/>
      <c r="N37" s="558"/>
      <c r="O37" s="562"/>
      <c r="P37" s="483"/>
      <c r="Q37" s="567"/>
      <c r="R37" s="483"/>
      <c r="S37" s="668"/>
      <c r="T37" s="1212" t="e">
        <f t="shared" si="0"/>
        <v>#DIV/0!</v>
      </c>
      <c r="X37" s="568"/>
      <c r="Y37" s="569"/>
    </row>
    <row r="38" spans="1:20" s="484" customFormat="1" ht="18.75">
      <c r="A38" s="459"/>
      <c r="B38" s="640" t="s">
        <v>171</v>
      </c>
      <c r="C38" s="476"/>
      <c r="D38" s="570"/>
      <c r="E38" s="570"/>
      <c r="F38" s="571"/>
      <c r="G38" s="458">
        <v>10</v>
      </c>
      <c r="H38" s="476"/>
      <c r="I38" s="572"/>
      <c r="J38" s="572"/>
      <c r="K38" s="572"/>
      <c r="L38" s="572"/>
      <c r="M38" s="573"/>
      <c r="N38" s="473"/>
      <c r="O38" s="476"/>
      <c r="P38" s="572"/>
      <c r="Q38" s="574"/>
      <c r="R38" s="483"/>
      <c r="S38" s="668"/>
      <c r="T38" s="1212" t="e">
        <f t="shared" si="0"/>
        <v>#DIV/0!</v>
      </c>
    </row>
    <row r="39" spans="1:20" s="484" customFormat="1" ht="18.75">
      <c r="A39" s="459"/>
      <c r="B39" s="638" t="s">
        <v>96</v>
      </c>
      <c r="C39" s="634"/>
      <c r="D39" s="575">
        <v>4</v>
      </c>
      <c r="E39" s="576"/>
      <c r="F39" s="577" t="s">
        <v>82</v>
      </c>
      <c r="G39" s="458">
        <v>2</v>
      </c>
      <c r="H39" s="476">
        <f>G39*30</f>
        <v>60</v>
      </c>
      <c r="I39" s="572">
        <v>30</v>
      </c>
      <c r="J39" s="572"/>
      <c r="K39" s="572"/>
      <c r="L39" s="572">
        <v>30</v>
      </c>
      <c r="M39" s="578">
        <v>30</v>
      </c>
      <c r="N39" s="55"/>
      <c r="O39" s="28"/>
      <c r="P39" s="28"/>
      <c r="Q39" s="579">
        <v>2</v>
      </c>
      <c r="R39" s="580"/>
      <c r="S39" s="672"/>
      <c r="T39" s="1212">
        <f t="shared" si="0"/>
        <v>50</v>
      </c>
    </row>
    <row r="40" spans="1:20" s="592" customFormat="1" ht="18.75">
      <c r="A40" s="513" t="s">
        <v>129</v>
      </c>
      <c r="B40" s="650" t="s">
        <v>230</v>
      </c>
      <c r="C40" s="593"/>
      <c r="D40" s="581"/>
      <c r="E40" s="581"/>
      <c r="F40" s="582"/>
      <c r="G40" s="583">
        <v>6</v>
      </c>
      <c r="H40" s="584"/>
      <c r="I40" s="585"/>
      <c r="J40" s="586"/>
      <c r="K40" s="511"/>
      <c r="L40" s="511"/>
      <c r="M40" s="587"/>
      <c r="N40" s="588"/>
      <c r="O40" s="581"/>
      <c r="P40" s="589"/>
      <c r="Q40" s="590"/>
      <c r="R40" s="591"/>
      <c r="S40" s="673"/>
      <c r="T40" s="1212" t="e">
        <f t="shared" si="0"/>
        <v>#DIV/0!</v>
      </c>
    </row>
    <row r="41" spans="1:20" s="592" customFormat="1" ht="18.75">
      <c r="A41" s="513"/>
      <c r="B41" s="651" t="s">
        <v>171</v>
      </c>
      <c r="C41" s="593"/>
      <c r="D41" s="581"/>
      <c r="E41" s="581"/>
      <c r="F41" s="582"/>
      <c r="G41" s="583">
        <v>2</v>
      </c>
      <c r="H41" s="584"/>
      <c r="I41" s="585"/>
      <c r="J41" s="586"/>
      <c r="K41" s="511"/>
      <c r="L41" s="511"/>
      <c r="M41" s="587"/>
      <c r="N41" s="588"/>
      <c r="O41" s="581"/>
      <c r="P41" s="589"/>
      <c r="Q41" s="590"/>
      <c r="R41" s="591"/>
      <c r="S41" s="673"/>
      <c r="T41" s="1212" t="e">
        <f t="shared" si="0"/>
        <v>#DIV/0!</v>
      </c>
    </row>
    <row r="42" spans="1:21" s="592" customFormat="1" ht="18.75">
      <c r="A42" s="513"/>
      <c r="B42" s="652" t="s">
        <v>96</v>
      </c>
      <c r="C42" s="593"/>
      <c r="D42" s="581">
        <v>1</v>
      </c>
      <c r="E42" s="581"/>
      <c r="F42" s="582"/>
      <c r="G42" s="583">
        <v>4</v>
      </c>
      <c r="H42" s="584">
        <f>G42*30</f>
        <v>120</v>
      </c>
      <c r="I42" s="585">
        <f>J42+K42+L42</f>
        <v>60</v>
      </c>
      <c r="J42" s="586">
        <v>30</v>
      </c>
      <c r="K42" s="511">
        <v>30</v>
      </c>
      <c r="L42" s="511"/>
      <c r="M42" s="587">
        <f>H42-I42</f>
        <v>60</v>
      </c>
      <c r="N42" s="588">
        <v>4</v>
      </c>
      <c r="O42" s="581"/>
      <c r="P42" s="589"/>
      <c r="Q42" s="590"/>
      <c r="R42" s="591"/>
      <c r="S42" s="673"/>
      <c r="T42" s="1212">
        <f t="shared" si="0"/>
        <v>50</v>
      </c>
      <c r="U42" s="484" t="s">
        <v>288</v>
      </c>
    </row>
    <row r="43" spans="1:20" s="592" customFormat="1" ht="18.75">
      <c r="A43" s="513" t="s">
        <v>135</v>
      </c>
      <c r="B43" s="594" t="s">
        <v>174</v>
      </c>
      <c r="C43" s="593"/>
      <c r="D43" s="581"/>
      <c r="E43" s="581"/>
      <c r="F43" s="582"/>
      <c r="G43" s="583">
        <v>9</v>
      </c>
      <c r="H43" s="584"/>
      <c r="I43" s="585"/>
      <c r="J43" s="586"/>
      <c r="K43" s="511"/>
      <c r="L43" s="511"/>
      <c r="M43" s="587"/>
      <c r="N43" s="588"/>
      <c r="O43" s="581"/>
      <c r="P43" s="589"/>
      <c r="Q43" s="590"/>
      <c r="R43" s="591"/>
      <c r="S43" s="673"/>
      <c r="T43" s="1212" t="e">
        <f t="shared" si="0"/>
        <v>#DIV/0!</v>
      </c>
    </row>
    <row r="44" spans="1:21" s="592" customFormat="1" ht="18.75">
      <c r="A44" s="513"/>
      <c r="B44" s="595" t="s">
        <v>96</v>
      </c>
      <c r="C44" s="593" t="s">
        <v>79</v>
      </c>
      <c r="D44" s="581"/>
      <c r="E44" s="581"/>
      <c r="F44" s="582"/>
      <c r="G44" s="583">
        <v>9</v>
      </c>
      <c r="H44" s="584">
        <f>G44*30</f>
        <v>270</v>
      </c>
      <c r="I44" s="585">
        <f>J44+K44+L44</f>
        <v>72</v>
      </c>
      <c r="J44" s="586">
        <v>36</v>
      </c>
      <c r="K44" s="511">
        <v>36</v>
      </c>
      <c r="L44" s="511"/>
      <c r="M44" s="587">
        <f>H44-I44</f>
        <v>198</v>
      </c>
      <c r="N44" s="588"/>
      <c r="O44" s="581">
        <v>4</v>
      </c>
      <c r="P44" s="589"/>
      <c r="Q44" s="590"/>
      <c r="R44" s="591"/>
      <c r="S44" s="673"/>
      <c r="T44" s="1212">
        <f t="shared" si="0"/>
        <v>26.666666666666668</v>
      </c>
      <c r="U44" s="592" t="s">
        <v>292</v>
      </c>
    </row>
    <row r="45" spans="1:20" s="484" customFormat="1" ht="18.75">
      <c r="A45" s="459" t="s">
        <v>136</v>
      </c>
      <c r="B45" s="596" t="s">
        <v>66</v>
      </c>
      <c r="C45" s="597"/>
      <c r="D45" s="598"/>
      <c r="E45" s="598"/>
      <c r="F45" s="551"/>
      <c r="G45" s="561">
        <f>G46+G47</f>
        <v>4</v>
      </c>
      <c r="H45" s="552"/>
      <c r="I45" s="599"/>
      <c r="J45" s="553"/>
      <c r="K45" s="598"/>
      <c r="L45" s="598"/>
      <c r="M45" s="600"/>
      <c r="N45" s="555"/>
      <c r="O45" s="533"/>
      <c r="P45" s="533"/>
      <c r="Q45" s="556"/>
      <c r="R45" s="533"/>
      <c r="S45" s="671"/>
      <c r="T45" s="1212" t="e">
        <f t="shared" si="0"/>
        <v>#DIV/0!</v>
      </c>
    </row>
    <row r="46" spans="1:20" s="484" customFormat="1" ht="18.75">
      <c r="A46" s="459"/>
      <c r="B46" s="596" t="s">
        <v>171</v>
      </c>
      <c r="C46" s="597"/>
      <c r="D46" s="598"/>
      <c r="E46" s="598"/>
      <c r="F46" s="551"/>
      <c r="G46" s="561">
        <v>2</v>
      </c>
      <c r="H46" s="552"/>
      <c r="I46" s="599"/>
      <c r="J46" s="553"/>
      <c r="K46" s="598"/>
      <c r="L46" s="598"/>
      <c r="M46" s="600"/>
      <c r="N46" s="555"/>
      <c r="O46" s="533"/>
      <c r="P46" s="533"/>
      <c r="Q46" s="556"/>
      <c r="R46" s="533"/>
      <c r="S46" s="671"/>
      <c r="T46" s="1212" t="e">
        <f t="shared" si="0"/>
        <v>#DIV/0!</v>
      </c>
    </row>
    <row r="47" spans="1:21" s="484" customFormat="1" ht="18.75">
      <c r="A47" s="459"/>
      <c r="B47" s="601" t="s">
        <v>96</v>
      </c>
      <c r="C47" s="602" t="s">
        <v>81</v>
      </c>
      <c r="D47" s="603"/>
      <c r="E47" s="603"/>
      <c r="F47" s="604"/>
      <c r="G47" s="605">
        <v>2</v>
      </c>
      <c r="H47" s="606">
        <f>G47*30</f>
        <v>60</v>
      </c>
      <c r="I47" s="607">
        <f>J47+K47+L47</f>
        <v>54</v>
      </c>
      <c r="J47" s="608">
        <v>36</v>
      </c>
      <c r="K47" s="609">
        <v>9</v>
      </c>
      <c r="L47" s="609">
        <v>9</v>
      </c>
      <c r="M47" s="610">
        <f>H47-I47</f>
        <v>6</v>
      </c>
      <c r="N47" s="611"/>
      <c r="O47" s="612"/>
      <c r="P47" s="612"/>
      <c r="Q47" s="613">
        <v>3</v>
      </c>
      <c r="R47" s="533"/>
      <c r="S47" s="671"/>
      <c r="T47" s="1212">
        <f t="shared" si="0"/>
        <v>90</v>
      </c>
      <c r="U47" s="484" t="s">
        <v>287</v>
      </c>
    </row>
    <row r="48" spans="1:20" s="484" customFormat="1" ht="18.75">
      <c r="A48" s="459" t="s">
        <v>143</v>
      </c>
      <c r="B48" s="614" t="s">
        <v>45</v>
      </c>
      <c r="C48" s="615"/>
      <c r="D48" s="460"/>
      <c r="E48" s="461"/>
      <c r="F48" s="462"/>
      <c r="G48" s="561">
        <f>G49+G50</f>
        <v>3</v>
      </c>
      <c r="H48" s="463"/>
      <c r="I48" s="460"/>
      <c r="J48" s="460"/>
      <c r="K48" s="460"/>
      <c r="L48" s="460"/>
      <c r="M48" s="464"/>
      <c r="N48" s="465"/>
      <c r="O48" s="461"/>
      <c r="P48" s="461"/>
      <c r="Q48" s="462"/>
      <c r="R48" s="461"/>
      <c r="S48" s="666"/>
      <c r="T48" s="1212" t="e">
        <f t="shared" si="0"/>
        <v>#DIV/0!</v>
      </c>
    </row>
    <row r="49" spans="1:20" s="484" customFormat="1" ht="18.75">
      <c r="A49" s="459"/>
      <c r="B49" s="596" t="s">
        <v>171</v>
      </c>
      <c r="C49" s="615"/>
      <c r="D49" s="460"/>
      <c r="E49" s="461"/>
      <c r="F49" s="462"/>
      <c r="G49" s="561">
        <v>2</v>
      </c>
      <c r="H49" s="463"/>
      <c r="I49" s="460"/>
      <c r="J49" s="460"/>
      <c r="K49" s="460"/>
      <c r="L49" s="460"/>
      <c r="M49" s="464"/>
      <c r="N49" s="465"/>
      <c r="O49" s="461"/>
      <c r="P49" s="461"/>
      <c r="Q49" s="462"/>
      <c r="R49" s="461"/>
      <c r="S49" s="666"/>
      <c r="T49" s="1212" t="e">
        <f t="shared" si="0"/>
        <v>#DIV/0!</v>
      </c>
    </row>
    <row r="50" spans="1:21" s="484" customFormat="1" ht="19.5" thickBot="1">
      <c r="A50" s="678"/>
      <c r="B50" s="601" t="s">
        <v>96</v>
      </c>
      <c r="C50" s="606"/>
      <c r="D50" s="679">
        <v>5</v>
      </c>
      <c r="E50" s="679"/>
      <c r="F50" s="680"/>
      <c r="G50" s="681">
        <v>1</v>
      </c>
      <c r="H50" s="682">
        <f>G50*30</f>
        <v>30</v>
      </c>
      <c r="I50" s="683">
        <f>J50+K50+L50</f>
        <v>15</v>
      </c>
      <c r="J50" s="608">
        <v>15</v>
      </c>
      <c r="K50" s="609"/>
      <c r="L50" s="609"/>
      <c r="M50" s="610">
        <f>H50-I50</f>
        <v>15</v>
      </c>
      <c r="N50" s="684"/>
      <c r="O50" s="679"/>
      <c r="P50" s="612"/>
      <c r="Q50" s="613"/>
      <c r="R50" s="612">
        <v>1</v>
      </c>
      <c r="S50" s="685"/>
      <c r="T50" s="1212">
        <f t="shared" si="0"/>
        <v>50</v>
      </c>
      <c r="U50" s="484" t="s">
        <v>287</v>
      </c>
    </row>
    <row r="51" spans="1:20" s="484" customFormat="1" ht="19.5" thickBot="1">
      <c r="A51" s="1386" t="s">
        <v>175</v>
      </c>
      <c r="B51" s="1387"/>
      <c r="C51" s="616"/>
      <c r="D51" s="617"/>
      <c r="E51" s="617"/>
      <c r="F51" s="618"/>
      <c r="G51" s="619">
        <f>G12+G15+G17+G18+G20+G23+G26+G29+G32+G35+G38+G41+G46+G49</f>
        <v>51.5</v>
      </c>
      <c r="H51" s="686"/>
      <c r="I51" s="621"/>
      <c r="J51" s="621"/>
      <c r="K51" s="621"/>
      <c r="L51" s="621"/>
      <c r="M51" s="621"/>
      <c r="N51" s="620"/>
      <c r="O51" s="621"/>
      <c r="P51" s="621"/>
      <c r="Q51" s="621"/>
      <c r="R51" s="687"/>
      <c r="S51" s="688"/>
      <c r="T51" s="1212" t="e">
        <f t="shared" si="0"/>
        <v>#DIV/0!</v>
      </c>
    </row>
    <row r="52" spans="1:20" s="81" customFormat="1" ht="19.5" thickBot="1">
      <c r="A52" s="1386" t="s">
        <v>97</v>
      </c>
      <c r="B52" s="1422"/>
      <c r="C52" s="616"/>
      <c r="D52" s="617"/>
      <c r="E52" s="617"/>
      <c r="F52" s="911">
        <f>G11+G14+G17+G18+G19+G22+G25+G28+G31+G34+G37+G40+G43+G45+G48</f>
        <v>93.5</v>
      </c>
      <c r="G52" s="620">
        <f>G13+G16+G21+G24+G27+G30+G33+G36+G39+G42+G44+G47+G50</f>
        <v>42</v>
      </c>
      <c r="H52" s="912">
        <f aca="true" t="shared" si="1" ref="H52:S52">SUM(H11:H50)</f>
        <v>1260</v>
      </c>
      <c r="I52" s="912">
        <f t="shared" si="1"/>
        <v>547</v>
      </c>
      <c r="J52" s="912">
        <f t="shared" si="1"/>
        <v>273</v>
      </c>
      <c r="K52" s="912">
        <f t="shared" si="1"/>
        <v>135</v>
      </c>
      <c r="L52" s="912">
        <f t="shared" si="1"/>
        <v>139</v>
      </c>
      <c r="M52" s="912">
        <f t="shared" si="1"/>
        <v>713</v>
      </c>
      <c r="N52" s="913">
        <f t="shared" si="1"/>
        <v>22</v>
      </c>
      <c r="O52" s="913">
        <f t="shared" si="1"/>
        <v>6.5</v>
      </c>
      <c r="P52" s="913">
        <f t="shared" si="1"/>
        <v>0</v>
      </c>
      <c r="Q52" s="914">
        <f t="shared" si="1"/>
        <v>5</v>
      </c>
      <c r="R52" s="914">
        <f t="shared" si="1"/>
        <v>1</v>
      </c>
      <c r="S52" s="915">
        <f t="shared" si="1"/>
        <v>0</v>
      </c>
      <c r="T52" s="1212">
        <f t="shared" si="0"/>
        <v>43.41269841269841</v>
      </c>
    </row>
    <row r="53" spans="1:20" s="81" customFormat="1" ht="19.5" thickBot="1">
      <c r="A53" s="1408" t="s">
        <v>110</v>
      </c>
      <c r="B53" s="1449"/>
      <c r="C53" s="1449"/>
      <c r="D53" s="1449"/>
      <c r="E53" s="1449"/>
      <c r="F53" s="1449"/>
      <c r="G53" s="1449"/>
      <c r="H53" s="1449"/>
      <c r="I53" s="1449"/>
      <c r="J53" s="1449"/>
      <c r="K53" s="1449"/>
      <c r="L53" s="1449"/>
      <c r="M53" s="1449"/>
      <c r="N53" s="1449"/>
      <c r="O53" s="1449"/>
      <c r="P53" s="1449"/>
      <c r="Q53" s="1449"/>
      <c r="R53" s="1449"/>
      <c r="S53" s="1450"/>
      <c r="T53" s="1212" t="e">
        <f t="shared" si="0"/>
        <v>#DIV/0!</v>
      </c>
    </row>
    <row r="54" spans="1:20" s="81" customFormat="1" ht="18.75">
      <c r="A54" s="916" t="s">
        <v>61</v>
      </c>
      <c r="B54" s="917" t="s">
        <v>276</v>
      </c>
      <c r="C54" s="918"/>
      <c r="D54" s="919"/>
      <c r="E54" s="919"/>
      <c r="F54" s="920"/>
      <c r="G54" s="921">
        <v>4</v>
      </c>
      <c r="H54" s="922"/>
      <c r="I54" s="923"/>
      <c r="J54" s="924"/>
      <c r="K54" s="923"/>
      <c r="L54" s="923"/>
      <c r="M54" s="925"/>
      <c r="N54" s="922"/>
      <c r="O54" s="923"/>
      <c r="P54" s="923"/>
      <c r="Q54" s="926"/>
      <c r="R54" s="483"/>
      <c r="S54" s="668"/>
      <c r="T54" s="1212" t="e">
        <f t="shared" si="0"/>
        <v>#DIV/0!</v>
      </c>
    </row>
    <row r="55" spans="1:20" s="81" customFormat="1" ht="18.75">
      <c r="A55" s="916"/>
      <c r="B55" s="927" t="s">
        <v>96</v>
      </c>
      <c r="C55" s="928"/>
      <c r="D55" s="929" t="s">
        <v>79</v>
      </c>
      <c r="E55" s="929"/>
      <c r="F55" s="930"/>
      <c r="G55" s="931">
        <v>4</v>
      </c>
      <c r="H55" s="558">
        <f aca="true" t="shared" si="2" ref="H55:H95">G55*30</f>
        <v>120</v>
      </c>
      <c r="I55" s="932">
        <f>SUM(J55:K55)</f>
        <v>72</v>
      </c>
      <c r="J55" s="932">
        <v>36</v>
      </c>
      <c r="K55" s="483">
        <v>36</v>
      </c>
      <c r="L55" s="483"/>
      <c r="M55" s="933">
        <f>H55-I55</f>
        <v>48</v>
      </c>
      <c r="N55" s="473"/>
      <c r="O55" s="572">
        <v>4</v>
      </c>
      <c r="P55" s="572"/>
      <c r="Q55" s="578"/>
      <c r="R55" s="483"/>
      <c r="S55" s="668"/>
      <c r="T55" s="1212">
        <f t="shared" si="0"/>
        <v>60</v>
      </c>
    </row>
    <row r="56" spans="1:20" s="81" customFormat="1" ht="18.75">
      <c r="A56" s="459" t="s">
        <v>62</v>
      </c>
      <c r="B56" s="917" t="s">
        <v>269</v>
      </c>
      <c r="C56" s="934"/>
      <c r="D56" s="550"/>
      <c r="E56" s="550"/>
      <c r="F56" s="667"/>
      <c r="G56" s="899">
        <v>4.5</v>
      </c>
      <c r="H56" s="558"/>
      <c r="I56" s="932"/>
      <c r="J56" s="932"/>
      <c r="K56" s="483"/>
      <c r="L56" s="483"/>
      <c r="M56" s="933"/>
      <c r="N56" s="558"/>
      <c r="O56" s="483"/>
      <c r="P56" s="483"/>
      <c r="Q56" s="935"/>
      <c r="R56" s="483"/>
      <c r="S56" s="668"/>
      <c r="T56" s="1212" t="e">
        <f t="shared" si="0"/>
        <v>#DIV/0!</v>
      </c>
    </row>
    <row r="57" spans="1:20" s="81" customFormat="1" ht="18.75">
      <c r="A57" s="936"/>
      <c r="B57" s="917" t="s">
        <v>270</v>
      </c>
      <c r="C57" s="934"/>
      <c r="D57" s="550"/>
      <c r="E57" s="550"/>
      <c r="F57" s="667"/>
      <c r="G57" s="899">
        <v>4.5</v>
      </c>
      <c r="H57" s="558"/>
      <c r="I57" s="932"/>
      <c r="J57" s="932"/>
      <c r="K57" s="483"/>
      <c r="L57" s="483"/>
      <c r="M57" s="933"/>
      <c r="N57" s="558"/>
      <c r="O57" s="483"/>
      <c r="P57" s="562"/>
      <c r="Q57" s="935"/>
      <c r="R57" s="483"/>
      <c r="S57" s="668"/>
      <c r="T57" s="1212" t="e">
        <f t="shared" si="0"/>
        <v>#DIV/0!</v>
      </c>
    </row>
    <row r="58" spans="1:21" s="81" customFormat="1" ht="18.75">
      <c r="A58" s="936"/>
      <c r="B58" s="927" t="s">
        <v>96</v>
      </c>
      <c r="C58" s="934"/>
      <c r="D58" s="550" t="s">
        <v>43</v>
      </c>
      <c r="E58" s="550"/>
      <c r="F58" s="667"/>
      <c r="G58" s="899">
        <v>2</v>
      </c>
      <c r="H58" s="558">
        <f t="shared" si="2"/>
        <v>60</v>
      </c>
      <c r="I58" s="932">
        <f>SUM(J58:K58)</f>
        <v>45</v>
      </c>
      <c r="J58" s="932">
        <v>30</v>
      </c>
      <c r="K58" s="483">
        <v>15</v>
      </c>
      <c r="L58" s="483"/>
      <c r="M58" s="933">
        <f>H58-I58</f>
        <v>15</v>
      </c>
      <c r="N58" s="558"/>
      <c r="O58" s="483"/>
      <c r="P58" s="562">
        <v>3</v>
      </c>
      <c r="Q58" s="935"/>
      <c r="R58" s="483"/>
      <c r="S58" s="668"/>
      <c r="T58" s="1212">
        <f t="shared" si="0"/>
        <v>75</v>
      </c>
      <c r="U58" s="484" t="s">
        <v>294</v>
      </c>
    </row>
    <row r="59" spans="1:20" s="81" customFormat="1" ht="18.75">
      <c r="A59" s="937" t="s">
        <v>63</v>
      </c>
      <c r="B59" s="917" t="s">
        <v>268</v>
      </c>
      <c r="C59" s="938"/>
      <c r="D59" s="550"/>
      <c r="E59" s="550"/>
      <c r="F59" s="939"/>
      <c r="G59" s="902">
        <v>4</v>
      </c>
      <c r="H59" s="558"/>
      <c r="I59" s="932"/>
      <c r="J59" s="932"/>
      <c r="K59" s="483"/>
      <c r="L59" s="483"/>
      <c r="M59" s="933"/>
      <c r="N59" s="558"/>
      <c r="O59" s="483"/>
      <c r="P59" s="562"/>
      <c r="Q59" s="935"/>
      <c r="R59" s="483"/>
      <c r="S59" s="668"/>
      <c r="T59" s="1212" t="e">
        <f t="shared" si="0"/>
        <v>#DIV/0!</v>
      </c>
    </row>
    <row r="60" spans="1:21" s="81" customFormat="1" ht="18.75">
      <c r="A60" s="937"/>
      <c r="B60" s="940" t="s">
        <v>96</v>
      </c>
      <c r="C60" s="938"/>
      <c r="D60" s="550" t="s">
        <v>79</v>
      </c>
      <c r="E60" s="550"/>
      <c r="F60" s="939"/>
      <c r="G60" s="941">
        <v>4</v>
      </c>
      <c r="H60" s="558">
        <f t="shared" si="2"/>
        <v>120</v>
      </c>
      <c r="I60" s="932">
        <f>SUM(J60:K60)</f>
        <v>90</v>
      </c>
      <c r="J60" s="932">
        <v>72</v>
      </c>
      <c r="K60" s="483">
        <v>18</v>
      </c>
      <c r="L60" s="483"/>
      <c r="M60" s="933">
        <f>H60-I60</f>
        <v>30</v>
      </c>
      <c r="N60" s="558"/>
      <c r="O60" s="483">
        <v>5</v>
      </c>
      <c r="P60" s="562"/>
      <c r="Q60" s="935"/>
      <c r="R60" s="483"/>
      <c r="S60" s="668"/>
      <c r="T60" s="1212">
        <f t="shared" si="0"/>
        <v>75</v>
      </c>
      <c r="U60" s="81" t="s">
        <v>293</v>
      </c>
    </row>
    <row r="61" spans="1:20" s="81" customFormat="1" ht="19.5">
      <c r="A61" s="937" t="s">
        <v>64</v>
      </c>
      <c r="B61" s="942" t="s">
        <v>181</v>
      </c>
      <c r="C61" s="943"/>
      <c r="D61" s="944"/>
      <c r="E61" s="944"/>
      <c r="F61" s="945"/>
      <c r="G61" s="946">
        <f>G62+G63</f>
        <v>8</v>
      </c>
      <c r="H61" s="558"/>
      <c r="I61" s="932"/>
      <c r="J61" s="553"/>
      <c r="K61" s="598"/>
      <c r="L61" s="598"/>
      <c r="M61" s="933"/>
      <c r="N61" s="555"/>
      <c r="O61" s="533"/>
      <c r="P61" s="947"/>
      <c r="Q61" s="556"/>
      <c r="R61" s="533"/>
      <c r="S61" s="671"/>
      <c r="T61" s="1212" t="e">
        <f t="shared" si="0"/>
        <v>#DIV/0!</v>
      </c>
    </row>
    <row r="62" spans="1:20" s="81" customFormat="1" ht="18.75">
      <c r="A62" s="937"/>
      <c r="B62" s="917" t="s">
        <v>171</v>
      </c>
      <c r="C62" s="948"/>
      <c r="D62" s="949"/>
      <c r="E62" s="949"/>
      <c r="F62" s="950"/>
      <c r="G62" s="901">
        <v>1</v>
      </c>
      <c r="H62" s="558"/>
      <c r="I62" s="932"/>
      <c r="J62" s="951"/>
      <c r="K62" s="906"/>
      <c r="L62" s="906"/>
      <c r="M62" s="952"/>
      <c r="N62" s="555"/>
      <c r="O62" s="533"/>
      <c r="P62" s="947"/>
      <c r="Q62" s="556"/>
      <c r="R62" s="533"/>
      <c r="S62" s="671"/>
      <c r="T62" s="1212" t="e">
        <f t="shared" si="0"/>
        <v>#DIV/0!</v>
      </c>
    </row>
    <row r="63" spans="1:21" s="81" customFormat="1" ht="18.75">
      <c r="A63" s="953"/>
      <c r="B63" s="954" t="s">
        <v>96</v>
      </c>
      <c r="C63" s="955" t="s">
        <v>43</v>
      </c>
      <c r="D63" s="609"/>
      <c r="E63" s="609"/>
      <c r="F63" s="956"/>
      <c r="G63" s="957">
        <v>7</v>
      </c>
      <c r="H63" s="558">
        <f t="shared" si="2"/>
        <v>210</v>
      </c>
      <c r="I63" s="932">
        <f>SUM(J63:K63)</f>
        <v>75</v>
      </c>
      <c r="J63" s="608">
        <v>45</v>
      </c>
      <c r="K63" s="609">
        <v>30</v>
      </c>
      <c r="L63" s="609"/>
      <c r="M63" s="958">
        <f>H63-I63</f>
        <v>135</v>
      </c>
      <c r="N63" s="611"/>
      <c r="O63" s="612"/>
      <c r="P63" s="959">
        <v>5</v>
      </c>
      <c r="Q63" s="960"/>
      <c r="R63" s="526"/>
      <c r="S63" s="961"/>
      <c r="T63" s="1212">
        <f t="shared" si="0"/>
        <v>35.714285714285715</v>
      </c>
      <c r="U63" s="81" t="s">
        <v>295</v>
      </c>
    </row>
    <row r="64" spans="1:20" s="81" customFormat="1" ht="18.75">
      <c r="A64" s="459" t="s">
        <v>98</v>
      </c>
      <c r="B64" s="917" t="s">
        <v>182</v>
      </c>
      <c r="C64" s="938"/>
      <c r="D64" s="598"/>
      <c r="E64" s="598"/>
      <c r="F64" s="962">
        <v>4</v>
      </c>
      <c r="G64" s="567">
        <v>1</v>
      </c>
      <c r="H64" s="558">
        <f t="shared" si="2"/>
        <v>30</v>
      </c>
      <c r="I64" s="932">
        <v>18</v>
      </c>
      <c r="J64" s="553"/>
      <c r="K64" s="598"/>
      <c r="L64" s="598">
        <v>18</v>
      </c>
      <c r="M64" s="933">
        <f>H64-I64</f>
        <v>12</v>
      </c>
      <c r="N64" s="555"/>
      <c r="O64" s="533"/>
      <c r="P64" s="526"/>
      <c r="Q64" s="963">
        <v>1</v>
      </c>
      <c r="R64" s="526"/>
      <c r="S64" s="961"/>
      <c r="T64" s="1212">
        <f t="shared" si="0"/>
        <v>60</v>
      </c>
    </row>
    <row r="65" spans="1:20" s="81" customFormat="1" ht="18.75">
      <c r="A65" s="459" t="s">
        <v>99</v>
      </c>
      <c r="B65" s="917" t="s">
        <v>179</v>
      </c>
      <c r="C65" s="938"/>
      <c r="D65" s="598"/>
      <c r="E65" s="598"/>
      <c r="F65" s="962"/>
      <c r="G65" s="567">
        <v>5.5</v>
      </c>
      <c r="H65" s="558"/>
      <c r="I65" s="932"/>
      <c r="J65" s="553"/>
      <c r="K65" s="598"/>
      <c r="L65" s="598"/>
      <c r="M65" s="933"/>
      <c r="N65" s="555"/>
      <c r="O65" s="533"/>
      <c r="P65" s="526"/>
      <c r="Q65" s="963"/>
      <c r="R65" s="526"/>
      <c r="S65" s="961"/>
      <c r="T65" s="1212" t="e">
        <f t="shared" si="0"/>
        <v>#DIV/0!</v>
      </c>
    </row>
    <row r="66" spans="1:21" s="81" customFormat="1" ht="18.75">
      <c r="A66" s="459"/>
      <c r="B66" s="927" t="s">
        <v>96</v>
      </c>
      <c r="C66" s="938" t="s">
        <v>81</v>
      </c>
      <c r="D66" s="598"/>
      <c r="E66" s="598"/>
      <c r="F66" s="962"/>
      <c r="G66" s="567">
        <v>5.5</v>
      </c>
      <c r="H66" s="558">
        <f t="shared" si="2"/>
        <v>165</v>
      </c>
      <c r="I66" s="932">
        <f>SUM(J66:K66)</f>
        <v>108</v>
      </c>
      <c r="J66" s="553">
        <v>54</v>
      </c>
      <c r="K66" s="598">
        <v>54</v>
      </c>
      <c r="L66" s="598"/>
      <c r="M66" s="933">
        <f>H66-I66</f>
        <v>57</v>
      </c>
      <c r="N66" s="555"/>
      <c r="O66" s="533"/>
      <c r="P66" s="526"/>
      <c r="Q66" s="963">
        <v>6</v>
      </c>
      <c r="R66" s="526"/>
      <c r="S66" s="961"/>
      <c r="T66" s="1212">
        <f t="shared" si="0"/>
        <v>65.45454545454545</v>
      </c>
      <c r="U66" s="484" t="s">
        <v>294</v>
      </c>
    </row>
    <row r="67" spans="1:20" s="81" customFormat="1" ht="18.75">
      <c r="A67" s="459" t="s">
        <v>100</v>
      </c>
      <c r="B67" s="964" t="s">
        <v>184</v>
      </c>
      <c r="C67" s="938"/>
      <c r="D67" s="550"/>
      <c r="E67" s="550"/>
      <c r="F67" s="939"/>
      <c r="G67" s="899">
        <v>7</v>
      </c>
      <c r="H67" s="558"/>
      <c r="I67" s="932"/>
      <c r="J67" s="553"/>
      <c r="K67" s="598"/>
      <c r="L67" s="598"/>
      <c r="M67" s="933"/>
      <c r="N67" s="555"/>
      <c r="O67" s="533"/>
      <c r="P67" s="533"/>
      <c r="Q67" s="965"/>
      <c r="R67" s="526"/>
      <c r="S67" s="961"/>
      <c r="T67" s="1212" t="e">
        <f t="shared" si="0"/>
        <v>#DIV/0!</v>
      </c>
    </row>
    <row r="68" spans="1:20" s="81" customFormat="1" ht="18.75">
      <c r="A68" s="459"/>
      <c r="B68" s="964" t="s">
        <v>171</v>
      </c>
      <c r="C68" s="938"/>
      <c r="D68" s="550"/>
      <c r="E68" s="550"/>
      <c r="F68" s="939"/>
      <c r="G68" s="899">
        <v>2</v>
      </c>
      <c r="H68" s="558"/>
      <c r="I68" s="932"/>
      <c r="J68" s="553"/>
      <c r="K68" s="598"/>
      <c r="L68" s="598"/>
      <c r="M68" s="933"/>
      <c r="N68" s="555"/>
      <c r="O68" s="533"/>
      <c r="P68" s="533"/>
      <c r="Q68" s="965"/>
      <c r="R68" s="526"/>
      <c r="S68" s="961"/>
      <c r="T68" s="1212" t="e">
        <f t="shared" si="0"/>
        <v>#DIV/0!</v>
      </c>
    </row>
    <row r="69" spans="1:21" s="81" customFormat="1" ht="18.75">
      <c r="A69" s="459"/>
      <c r="B69" s="927" t="s">
        <v>96</v>
      </c>
      <c r="C69" s="938" t="s">
        <v>81</v>
      </c>
      <c r="D69" s="550"/>
      <c r="E69" s="550"/>
      <c r="F69" s="668"/>
      <c r="G69" s="966">
        <v>5</v>
      </c>
      <c r="H69" s="558">
        <f t="shared" si="2"/>
        <v>150</v>
      </c>
      <c r="I69" s="932">
        <f>SUM(J69:K69)</f>
        <v>72</v>
      </c>
      <c r="J69" s="455">
        <v>36</v>
      </c>
      <c r="K69" s="455">
        <v>36</v>
      </c>
      <c r="L69" s="455"/>
      <c r="M69" s="933">
        <f>H69-I69</f>
        <v>78</v>
      </c>
      <c r="N69" s="967"/>
      <c r="O69" s="455"/>
      <c r="P69" s="455"/>
      <c r="Q69" s="965">
        <v>4</v>
      </c>
      <c r="R69" s="526"/>
      <c r="S69" s="961"/>
      <c r="T69" s="1212">
        <f t="shared" si="0"/>
        <v>48</v>
      </c>
      <c r="U69" s="81" t="s">
        <v>302</v>
      </c>
    </row>
    <row r="70" spans="1:20" s="81" customFormat="1" ht="18.75">
      <c r="A70" s="459" t="s">
        <v>104</v>
      </c>
      <c r="B70" s="917" t="s">
        <v>274</v>
      </c>
      <c r="C70" s="938"/>
      <c r="D70" s="550"/>
      <c r="E70" s="550"/>
      <c r="F70" s="668">
        <v>5</v>
      </c>
      <c r="G70" s="966">
        <v>1</v>
      </c>
      <c r="H70" s="558">
        <f t="shared" si="2"/>
        <v>30</v>
      </c>
      <c r="I70" s="932">
        <v>15</v>
      </c>
      <c r="J70" s="455"/>
      <c r="K70" s="455"/>
      <c r="L70" s="455">
        <v>15</v>
      </c>
      <c r="M70" s="933">
        <f>H70-I70</f>
        <v>15</v>
      </c>
      <c r="N70" s="457"/>
      <c r="O70" s="453"/>
      <c r="P70" s="452"/>
      <c r="Q70" s="965"/>
      <c r="R70" s="526">
        <v>1</v>
      </c>
      <c r="S70" s="961"/>
      <c r="T70" s="1212">
        <f t="shared" si="0"/>
        <v>50</v>
      </c>
    </row>
    <row r="71" spans="1:20" s="81" customFormat="1" ht="18.75">
      <c r="A71" s="459" t="s">
        <v>115</v>
      </c>
      <c r="B71" s="917" t="s">
        <v>177</v>
      </c>
      <c r="C71" s="938"/>
      <c r="D71" s="550"/>
      <c r="E71" s="550"/>
      <c r="F71" s="668"/>
      <c r="G71" s="899">
        <f>G72+G73</f>
        <v>7</v>
      </c>
      <c r="H71" s="558"/>
      <c r="I71" s="932"/>
      <c r="J71" s="553"/>
      <c r="K71" s="598"/>
      <c r="L71" s="598"/>
      <c r="M71" s="933"/>
      <c r="N71" s="968"/>
      <c r="O71" s="969"/>
      <c r="P71" s="634"/>
      <c r="Q71" s="965"/>
      <c r="R71" s="526"/>
      <c r="S71" s="961"/>
      <c r="T71" s="1212" t="e">
        <f t="shared" si="0"/>
        <v>#DIV/0!</v>
      </c>
    </row>
    <row r="72" spans="1:20" s="81" customFormat="1" ht="18.75">
      <c r="A72" s="970"/>
      <c r="B72" s="971" t="s">
        <v>171</v>
      </c>
      <c r="C72" s="948"/>
      <c r="D72" s="949"/>
      <c r="E72" s="949"/>
      <c r="F72" s="972"/>
      <c r="G72" s="900">
        <v>1</v>
      </c>
      <c r="H72" s="558"/>
      <c r="I72" s="932"/>
      <c r="J72" s="973"/>
      <c r="K72" s="974"/>
      <c r="L72" s="974"/>
      <c r="M72" s="975"/>
      <c r="N72" s="555"/>
      <c r="O72" s="533"/>
      <c r="P72" s="976"/>
      <c r="Q72" s="963"/>
      <c r="R72" s="526"/>
      <c r="S72" s="961"/>
      <c r="T72" s="1212" t="e">
        <f t="shared" si="0"/>
        <v>#DIV/0!</v>
      </c>
    </row>
    <row r="73" spans="1:21" s="81" customFormat="1" ht="18.75">
      <c r="A73" s="937"/>
      <c r="B73" s="927" t="s">
        <v>96</v>
      </c>
      <c r="C73" s="977" t="s">
        <v>79</v>
      </c>
      <c r="D73" s="538"/>
      <c r="E73" s="538"/>
      <c r="F73" s="978"/>
      <c r="G73" s="901">
        <v>6</v>
      </c>
      <c r="H73" s="558">
        <f t="shared" si="2"/>
        <v>180</v>
      </c>
      <c r="I73" s="932">
        <f>SUM(J73:K73)</f>
        <v>72</v>
      </c>
      <c r="J73" s="979">
        <v>36</v>
      </c>
      <c r="K73" s="980">
        <v>36</v>
      </c>
      <c r="L73" s="980"/>
      <c r="M73" s="981">
        <f>H73-I73</f>
        <v>108</v>
      </c>
      <c r="N73" s="558"/>
      <c r="O73" s="483">
        <v>4</v>
      </c>
      <c r="P73" s="562"/>
      <c r="Q73" s="935"/>
      <c r="R73" s="483"/>
      <c r="S73" s="668"/>
      <c r="T73" s="1212">
        <f t="shared" si="0"/>
        <v>40</v>
      </c>
      <c r="U73" s="81" t="s">
        <v>311</v>
      </c>
    </row>
    <row r="74" spans="1:20" s="81" customFormat="1" ht="18.75">
      <c r="A74" s="937" t="s">
        <v>116</v>
      </c>
      <c r="B74" s="982" t="s">
        <v>178</v>
      </c>
      <c r="C74" s="977"/>
      <c r="D74" s="538"/>
      <c r="E74" s="538"/>
      <c r="F74" s="978" t="s">
        <v>43</v>
      </c>
      <c r="G74" s="902">
        <v>1</v>
      </c>
      <c r="H74" s="558">
        <f t="shared" si="2"/>
        <v>30</v>
      </c>
      <c r="I74" s="932">
        <v>15</v>
      </c>
      <c r="J74" s="979"/>
      <c r="K74" s="980"/>
      <c r="L74" s="980">
        <v>15</v>
      </c>
      <c r="M74" s="981">
        <f>H74-I74</f>
        <v>15</v>
      </c>
      <c r="N74" s="558"/>
      <c r="O74" s="483"/>
      <c r="P74" s="562">
        <v>1</v>
      </c>
      <c r="Q74" s="935"/>
      <c r="R74" s="483"/>
      <c r="S74" s="668"/>
      <c r="T74" s="1212">
        <f t="shared" si="0"/>
        <v>50</v>
      </c>
    </row>
    <row r="75" spans="1:25" s="81" customFormat="1" ht="18.75">
      <c r="A75" s="937" t="s">
        <v>117</v>
      </c>
      <c r="B75" s="983" t="s">
        <v>272</v>
      </c>
      <c r="C75" s="977"/>
      <c r="D75" s="538"/>
      <c r="E75" s="538"/>
      <c r="F75" s="978"/>
      <c r="G75" s="899">
        <v>3</v>
      </c>
      <c r="H75" s="558"/>
      <c r="I75" s="932"/>
      <c r="J75" s="979"/>
      <c r="K75" s="980"/>
      <c r="L75" s="980"/>
      <c r="M75" s="981"/>
      <c r="N75" s="558"/>
      <c r="O75" s="483"/>
      <c r="P75" s="562"/>
      <c r="Q75" s="935"/>
      <c r="R75" s="483"/>
      <c r="S75" s="668"/>
      <c r="T75" s="1212" t="e">
        <f t="shared" si="0"/>
        <v>#DIV/0!</v>
      </c>
      <c r="X75" s="218"/>
      <c r="Y75" s="175"/>
    </row>
    <row r="76" spans="1:25" s="81" customFormat="1" ht="18.75">
      <c r="A76" s="937"/>
      <c r="B76" s="984" t="s">
        <v>96</v>
      </c>
      <c r="C76" s="977"/>
      <c r="D76" s="538" t="s">
        <v>43</v>
      </c>
      <c r="E76" s="538"/>
      <c r="F76" s="978"/>
      <c r="G76" s="899">
        <v>3</v>
      </c>
      <c r="H76" s="558">
        <f t="shared" si="2"/>
        <v>90</v>
      </c>
      <c r="I76" s="932">
        <f>SUM(J76:K76)</f>
        <v>45</v>
      </c>
      <c r="J76" s="979">
        <v>30</v>
      </c>
      <c r="K76" s="980">
        <v>15</v>
      </c>
      <c r="L76" s="980"/>
      <c r="M76" s="981">
        <f>H76-I76</f>
        <v>45</v>
      </c>
      <c r="N76" s="558"/>
      <c r="O76" s="483"/>
      <c r="P76" s="562">
        <v>3</v>
      </c>
      <c r="Q76" s="935"/>
      <c r="R76" s="483"/>
      <c r="S76" s="668"/>
      <c r="T76" s="1212">
        <f t="shared" si="0"/>
        <v>50</v>
      </c>
      <c r="U76" s="81" t="s">
        <v>295</v>
      </c>
      <c r="X76" s="218"/>
      <c r="Y76" s="175"/>
    </row>
    <row r="77" spans="1:20" s="81" customFormat="1" ht="18.75">
      <c r="A77" s="937" t="s">
        <v>118</v>
      </c>
      <c r="B77" s="985" t="s">
        <v>180</v>
      </c>
      <c r="C77" s="986"/>
      <c r="D77" s="491"/>
      <c r="E77" s="491"/>
      <c r="F77" s="987"/>
      <c r="G77" s="899">
        <v>4.5</v>
      </c>
      <c r="H77" s="558"/>
      <c r="I77" s="932"/>
      <c r="J77" s="489"/>
      <c r="K77" s="486"/>
      <c r="L77" s="486"/>
      <c r="M77" s="988"/>
      <c r="N77" s="555"/>
      <c r="O77" s="533"/>
      <c r="P77" s="947"/>
      <c r="Q77" s="556"/>
      <c r="R77" s="533"/>
      <c r="S77" s="671"/>
      <c r="T77" s="1212" t="e">
        <f t="shared" si="0"/>
        <v>#DIV/0!</v>
      </c>
    </row>
    <row r="78" spans="1:21" s="81" customFormat="1" ht="18.75">
      <c r="A78" s="459"/>
      <c r="B78" s="927" t="s">
        <v>96</v>
      </c>
      <c r="C78" s="989" t="s">
        <v>79</v>
      </c>
      <c r="D78" s="487"/>
      <c r="E78" s="487"/>
      <c r="F78" s="990"/>
      <c r="G78" s="991">
        <v>4.5</v>
      </c>
      <c r="H78" s="558">
        <f t="shared" si="2"/>
        <v>135</v>
      </c>
      <c r="I78" s="932">
        <f>SUM(J78:K78)</f>
        <v>72</v>
      </c>
      <c r="J78" s="489">
        <v>36</v>
      </c>
      <c r="K78" s="486">
        <v>36</v>
      </c>
      <c r="L78" s="486"/>
      <c r="M78" s="988">
        <f>H78-I78</f>
        <v>63</v>
      </c>
      <c r="N78" s="555"/>
      <c r="O78" s="533">
        <v>4</v>
      </c>
      <c r="P78" s="947"/>
      <c r="Q78" s="556"/>
      <c r="R78" s="533"/>
      <c r="S78" s="671"/>
      <c r="T78" s="1212">
        <f aca="true" t="shared" si="3" ref="T78:T141">I78/H78*100</f>
        <v>53.333333333333336</v>
      </c>
      <c r="U78" s="81" t="s">
        <v>303</v>
      </c>
    </row>
    <row r="79" spans="1:20" s="81" customFormat="1" ht="18.75">
      <c r="A79" s="459" t="s">
        <v>119</v>
      </c>
      <c r="B79" s="927" t="s">
        <v>271</v>
      </c>
      <c r="C79" s="989"/>
      <c r="D79" s="487"/>
      <c r="E79" s="487"/>
      <c r="F79" s="990"/>
      <c r="G79" s="867">
        <v>4</v>
      </c>
      <c r="H79" s="558"/>
      <c r="I79" s="932"/>
      <c r="J79" s="489"/>
      <c r="K79" s="486"/>
      <c r="L79" s="486"/>
      <c r="M79" s="988"/>
      <c r="N79" s="555"/>
      <c r="O79" s="533"/>
      <c r="P79" s="947"/>
      <c r="Q79" s="556"/>
      <c r="R79" s="533"/>
      <c r="S79" s="671"/>
      <c r="T79" s="1212" t="e">
        <f t="shared" si="3"/>
        <v>#DIV/0!</v>
      </c>
    </row>
    <row r="80" spans="1:21" s="81" customFormat="1" ht="18.75">
      <c r="A80" s="459"/>
      <c r="B80" s="927" t="s">
        <v>96</v>
      </c>
      <c r="C80" s="989" t="s">
        <v>43</v>
      </c>
      <c r="D80" s="487"/>
      <c r="E80" s="487"/>
      <c r="F80" s="990"/>
      <c r="G80" s="867">
        <v>4</v>
      </c>
      <c r="H80" s="558">
        <f t="shared" si="2"/>
        <v>120</v>
      </c>
      <c r="I80" s="932">
        <f>SUM(J80:K80)</f>
        <v>60</v>
      </c>
      <c r="J80" s="489">
        <v>30</v>
      </c>
      <c r="K80" s="486">
        <v>30</v>
      </c>
      <c r="L80" s="486"/>
      <c r="M80" s="988">
        <f>H80-I80</f>
        <v>60</v>
      </c>
      <c r="N80" s="555"/>
      <c r="O80" s="533"/>
      <c r="P80" s="947">
        <v>4</v>
      </c>
      <c r="Q80" s="556"/>
      <c r="R80" s="533"/>
      <c r="S80" s="671"/>
      <c r="T80" s="1212">
        <f t="shared" si="3"/>
        <v>50</v>
      </c>
      <c r="U80" s="81" t="s">
        <v>295</v>
      </c>
    </row>
    <row r="81" spans="1:20" s="81" customFormat="1" ht="18.75">
      <c r="A81" s="459" t="s">
        <v>120</v>
      </c>
      <c r="B81" s="917" t="s">
        <v>188</v>
      </c>
      <c r="C81" s="989"/>
      <c r="D81" s="487"/>
      <c r="E81" s="487"/>
      <c r="F81" s="990"/>
      <c r="G81" s="899">
        <v>3</v>
      </c>
      <c r="H81" s="558"/>
      <c r="I81" s="932"/>
      <c r="J81" s="489"/>
      <c r="K81" s="486"/>
      <c r="L81" s="486"/>
      <c r="M81" s="988"/>
      <c r="N81" s="555"/>
      <c r="O81" s="533"/>
      <c r="P81" s="947"/>
      <c r="Q81" s="556"/>
      <c r="R81" s="533"/>
      <c r="S81" s="671"/>
      <c r="T81" s="1212" t="e">
        <f t="shared" si="3"/>
        <v>#DIV/0!</v>
      </c>
    </row>
    <row r="82" spans="1:21" s="108" customFormat="1" ht="18.75">
      <c r="A82" s="459"/>
      <c r="B82" s="927" t="s">
        <v>96</v>
      </c>
      <c r="C82" s="977" t="s">
        <v>43</v>
      </c>
      <c r="D82" s="538"/>
      <c r="E82" s="538"/>
      <c r="F82" s="978"/>
      <c r="G82" s="901">
        <v>3</v>
      </c>
      <c r="H82" s="558">
        <f t="shared" si="2"/>
        <v>90</v>
      </c>
      <c r="I82" s="932">
        <f>SUM(J82:K82)</f>
        <v>45</v>
      </c>
      <c r="J82" s="541">
        <v>30</v>
      </c>
      <c r="K82" s="542">
        <v>15</v>
      </c>
      <c r="L82" s="542"/>
      <c r="M82" s="981">
        <f>H82-I82</f>
        <v>45</v>
      </c>
      <c r="N82" s="611"/>
      <c r="O82" s="612"/>
      <c r="P82" s="992">
        <v>3</v>
      </c>
      <c r="Q82" s="613"/>
      <c r="R82" s="533"/>
      <c r="S82" s="671"/>
      <c r="T82" s="1212">
        <f t="shared" si="3"/>
        <v>50</v>
      </c>
      <c r="U82" s="81" t="s">
        <v>304</v>
      </c>
    </row>
    <row r="83" spans="1:20" s="81" customFormat="1" ht="18.75">
      <c r="A83" s="459" t="s">
        <v>121</v>
      </c>
      <c r="B83" s="917" t="s">
        <v>190</v>
      </c>
      <c r="C83" s="938"/>
      <c r="D83" s="550"/>
      <c r="E83" s="550"/>
      <c r="F83" s="939"/>
      <c r="G83" s="902">
        <v>4</v>
      </c>
      <c r="H83" s="558"/>
      <c r="I83" s="932"/>
      <c r="J83" s="553"/>
      <c r="K83" s="598"/>
      <c r="L83" s="598"/>
      <c r="M83" s="933"/>
      <c r="N83" s="555"/>
      <c r="O83" s="533"/>
      <c r="P83" s="533"/>
      <c r="Q83" s="556"/>
      <c r="R83" s="533"/>
      <c r="S83" s="671"/>
      <c r="T83" s="1212" t="e">
        <f t="shared" si="3"/>
        <v>#DIV/0!</v>
      </c>
    </row>
    <row r="84" spans="1:21" s="81" customFormat="1" ht="18.75">
      <c r="A84" s="459"/>
      <c r="B84" s="927" t="s">
        <v>96</v>
      </c>
      <c r="C84" s="938" t="s">
        <v>273</v>
      </c>
      <c r="D84" s="550"/>
      <c r="E84" s="550"/>
      <c r="F84" s="939"/>
      <c r="G84" s="902">
        <v>4</v>
      </c>
      <c r="H84" s="558">
        <f t="shared" si="2"/>
        <v>120</v>
      </c>
      <c r="I84" s="932">
        <f>SUM(J84:K84)</f>
        <v>75</v>
      </c>
      <c r="J84" s="553">
        <v>45</v>
      </c>
      <c r="K84" s="598">
        <v>30</v>
      </c>
      <c r="L84" s="598"/>
      <c r="M84" s="933">
        <f>H84-I84</f>
        <v>45</v>
      </c>
      <c r="N84" s="555"/>
      <c r="O84" s="533"/>
      <c r="P84" s="533"/>
      <c r="Q84" s="556"/>
      <c r="R84" s="533">
        <v>5</v>
      </c>
      <c r="S84" s="671"/>
      <c r="T84" s="1212">
        <f t="shared" si="3"/>
        <v>62.5</v>
      </c>
      <c r="U84" s="81" t="s">
        <v>304</v>
      </c>
    </row>
    <row r="85" spans="1:20" s="81" customFormat="1" ht="18.75">
      <c r="A85" s="459" t="s">
        <v>137</v>
      </c>
      <c r="B85" s="917" t="s">
        <v>192</v>
      </c>
      <c r="C85" s="938"/>
      <c r="D85" s="550"/>
      <c r="E85" s="550"/>
      <c r="F85" s="939"/>
      <c r="G85" s="899">
        <v>3</v>
      </c>
      <c r="H85" s="558"/>
      <c r="I85" s="932"/>
      <c r="J85" s="553"/>
      <c r="K85" s="598"/>
      <c r="L85" s="598"/>
      <c r="M85" s="933"/>
      <c r="N85" s="555"/>
      <c r="O85" s="533"/>
      <c r="P85" s="533"/>
      <c r="Q85" s="556"/>
      <c r="R85" s="533"/>
      <c r="S85" s="671"/>
      <c r="T85" s="1212" t="e">
        <f t="shared" si="3"/>
        <v>#DIV/0!</v>
      </c>
    </row>
    <row r="86" spans="1:21" s="109" customFormat="1" ht="18.75">
      <c r="A86" s="459"/>
      <c r="B86" s="927" t="s">
        <v>96</v>
      </c>
      <c r="C86" s="938" t="s">
        <v>273</v>
      </c>
      <c r="D86" s="550"/>
      <c r="E86" s="550"/>
      <c r="F86" s="939"/>
      <c r="G86" s="902">
        <v>3</v>
      </c>
      <c r="H86" s="558">
        <f t="shared" si="2"/>
        <v>90</v>
      </c>
      <c r="I86" s="932">
        <f>SUM(J86:K86)</f>
        <v>45</v>
      </c>
      <c r="J86" s="553">
        <v>30</v>
      </c>
      <c r="K86" s="598">
        <v>15</v>
      </c>
      <c r="L86" s="598"/>
      <c r="M86" s="933">
        <f>H86-I86</f>
        <v>45</v>
      </c>
      <c r="N86" s="555"/>
      <c r="O86" s="533"/>
      <c r="P86" s="533"/>
      <c r="Q86" s="556"/>
      <c r="R86" s="533">
        <v>3</v>
      </c>
      <c r="S86" s="671"/>
      <c r="T86" s="1212">
        <f t="shared" si="3"/>
        <v>50</v>
      </c>
      <c r="U86" s="903" t="s">
        <v>303</v>
      </c>
    </row>
    <row r="87" spans="1:21" s="109" customFormat="1" ht="18.75">
      <c r="A87" s="459" t="s">
        <v>138</v>
      </c>
      <c r="B87" s="917" t="s">
        <v>185</v>
      </c>
      <c r="C87" s="993"/>
      <c r="D87" s="929"/>
      <c r="E87" s="929"/>
      <c r="F87" s="994"/>
      <c r="G87" s="931">
        <v>4</v>
      </c>
      <c r="H87" s="558"/>
      <c r="I87" s="932"/>
      <c r="J87" s="453"/>
      <c r="K87" s="453"/>
      <c r="L87" s="453"/>
      <c r="M87" s="995"/>
      <c r="N87" s="968"/>
      <c r="O87" s="969"/>
      <c r="P87" s="969"/>
      <c r="Q87" s="573"/>
      <c r="R87" s="533"/>
      <c r="S87" s="671"/>
      <c r="T87" s="1212" t="e">
        <f t="shared" si="3"/>
        <v>#DIV/0!</v>
      </c>
      <c r="U87" s="904"/>
    </row>
    <row r="88" spans="1:21" s="109" customFormat="1" ht="18.75">
      <c r="A88" s="459"/>
      <c r="B88" s="927" t="s">
        <v>96</v>
      </c>
      <c r="C88" s="938" t="s">
        <v>273</v>
      </c>
      <c r="D88" s="550"/>
      <c r="E88" s="550"/>
      <c r="F88" s="668"/>
      <c r="G88" s="966">
        <v>4</v>
      </c>
      <c r="H88" s="558">
        <f t="shared" si="2"/>
        <v>120</v>
      </c>
      <c r="I88" s="932">
        <f>SUM(J88:K88)</f>
        <v>60</v>
      </c>
      <c r="J88" s="455">
        <v>45</v>
      </c>
      <c r="K88" s="455">
        <v>15</v>
      </c>
      <c r="L88" s="455"/>
      <c r="M88" s="933">
        <f>H88-I88</f>
        <v>60</v>
      </c>
      <c r="N88" s="967"/>
      <c r="O88" s="455"/>
      <c r="P88" s="455"/>
      <c r="Q88" s="996"/>
      <c r="R88" s="455">
        <v>4</v>
      </c>
      <c r="S88" s="665"/>
      <c r="T88" s="1212">
        <f t="shared" si="3"/>
        <v>50</v>
      </c>
      <c r="U88" s="903" t="s">
        <v>312</v>
      </c>
    </row>
    <row r="89" spans="1:21" s="109" customFormat="1" ht="18.75">
      <c r="A89" s="459" t="s">
        <v>207</v>
      </c>
      <c r="B89" s="917" t="s">
        <v>186</v>
      </c>
      <c r="C89" s="993"/>
      <c r="D89" s="929"/>
      <c r="E89" s="929"/>
      <c r="F89" s="997">
        <v>6</v>
      </c>
      <c r="G89" s="946">
        <v>1</v>
      </c>
      <c r="H89" s="558">
        <f t="shared" si="2"/>
        <v>30</v>
      </c>
      <c r="I89" s="932">
        <v>13</v>
      </c>
      <c r="J89" s="453"/>
      <c r="K89" s="453"/>
      <c r="L89" s="453">
        <v>13</v>
      </c>
      <c r="M89" s="933">
        <f>H89-I89</f>
        <v>17</v>
      </c>
      <c r="N89" s="457"/>
      <c r="O89" s="453"/>
      <c r="P89" s="453"/>
      <c r="Q89" s="454"/>
      <c r="R89" s="455"/>
      <c r="S89" s="665">
        <v>1</v>
      </c>
      <c r="T89" s="1212">
        <f t="shared" si="3"/>
        <v>43.333333333333336</v>
      </c>
      <c r="U89" s="904"/>
    </row>
    <row r="90" spans="1:21" s="109" customFormat="1" ht="18.75">
      <c r="A90" s="459" t="s">
        <v>208</v>
      </c>
      <c r="B90" s="917" t="s">
        <v>187</v>
      </c>
      <c r="C90" s="993"/>
      <c r="D90" s="929"/>
      <c r="E90" s="929"/>
      <c r="F90" s="997"/>
      <c r="G90" s="946">
        <v>3</v>
      </c>
      <c r="H90" s="558"/>
      <c r="I90" s="932"/>
      <c r="J90" s="453"/>
      <c r="K90" s="453"/>
      <c r="L90" s="453"/>
      <c r="M90" s="933"/>
      <c r="N90" s="457"/>
      <c r="O90" s="453"/>
      <c r="P90" s="453"/>
      <c r="Q90" s="454"/>
      <c r="R90" s="455"/>
      <c r="S90" s="665"/>
      <c r="T90" s="1212" t="e">
        <f t="shared" si="3"/>
        <v>#DIV/0!</v>
      </c>
      <c r="U90" s="904"/>
    </row>
    <row r="91" spans="1:21" s="109" customFormat="1" ht="18.75">
      <c r="A91" s="459"/>
      <c r="B91" s="927" t="s">
        <v>96</v>
      </c>
      <c r="C91" s="993" t="s">
        <v>231</v>
      </c>
      <c r="D91" s="929"/>
      <c r="E91" s="929"/>
      <c r="F91" s="997"/>
      <c r="G91" s="946">
        <v>3</v>
      </c>
      <c r="H91" s="558">
        <f t="shared" si="2"/>
        <v>90</v>
      </c>
      <c r="I91" s="932">
        <f>SUM(J91:K91)</f>
        <v>52</v>
      </c>
      <c r="J91" s="453">
        <v>26</v>
      </c>
      <c r="K91" s="453">
        <v>26</v>
      </c>
      <c r="L91" s="453"/>
      <c r="M91" s="933">
        <f>H91-I91</f>
        <v>38</v>
      </c>
      <c r="N91" s="457"/>
      <c r="O91" s="453"/>
      <c r="P91" s="453"/>
      <c r="Q91" s="454"/>
      <c r="R91" s="455"/>
      <c r="S91" s="665">
        <v>4</v>
      </c>
      <c r="T91" s="1212">
        <f t="shared" si="3"/>
        <v>57.77777777777777</v>
      </c>
      <c r="U91" s="904" t="s">
        <v>317</v>
      </c>
    </row>
    <row r="92" spans="1:21" s="109" customFormat="1" ht="18.75">
      <c r="A92" s="459" t="s">
        <v>209</v>
      </c>
      <c r="B92" s="917" t="s">
        <v>189</v>
      </c>
      <c r="C92" s="993"/>
      <c r="D92" s="929"/>
      <c r="E92" s="929"/>
      <c r="F92" s="997"/>
      <c r="G92" s="946">
        <v>3</v>
      </c>
      <c r="H92" s="558"/>
      <c r="I92" s="932"/>
      <c r="J92" s="453"/>
      <c r="K92" s="453"/>
      <c r="L92" s="453"/>
      <c r="M92" s="933"/>
      <c r="N92" s="457"/>
      <c r="O92" s="453"/>
      <c r="P92" s="453"/>
      <c r="Q92" s="454"/>
      <c r="R92" s="455"/>
      <c r="S92" s="665"/>
      <c r="T92" s="1212" t="e">
        <f t="shared" si="3"/>
        <v>#DIV/0!</v>
      </c>
      <c r="U92" s="904"/>
    </row>
    <row r="93" spans="1:21" s="109" customFormat="1" ht="18.75">
      <c r="A93" s="459"/>
      <c r="B93" s="927" t="s">
        <v>96</v>
      </c>
      <c r="C93" s="993" t="s">
        <v>231</v>
      </c>
      <c r="D93" s="929"/>
      <c r="E93" s="929"/>
      <c r="F93" s="997"/>
      <c r="G93" s="946">
        <v>3</v>
      </c>
      <c r="H93" s="558">
        <f t="shared" si="2"/>
        <v>90</v>
      </c>
      <c r="I93" s="932">
        <f>SUM(J93:K93)</f>
        <v>39</v>
      </c>
      <c r="J93" s="453">
        <v>26</v>
      </c>
      <c r="K93" s="453">
        <v>13</v>
      </c>
      <c r="L93" s="453"/>
      <c r="M93" s="933">
        <f>H93-I93</f>
        <v>51</v>
      </c>
      <c r="N93" s="457"/>
      <c r="O93" s="453"/>
      <c r="P93" s="453"/>
      <c r="Q93" s="454"/>
      <c r="R93" s="455"/>
      <c r="S93" s="665">
        <v>3</v>
      </c>
      <c r="T93" s="1212">
        <f t="shared" si="3"/>
        <v>43.333333333333336</v>
      </c>
      <c r="U93" s="904" t="s">
        <v>306</v>
      </c>
    </row>
    <row r="94" spans="1:21" s="109" customFormat="1" ht="18.75">
      <c r="A94" s="459" t="s">
        <v>275</v>
      </c>
      <c r="B94" s="917" t="s">
        <v>183</v>
      </c>
      <c r="C94" s="993"/>
      <c r="D94" s="929"/>
      <c r="E94" s="929"/>
      <c r="F94" s="997"/>
      <c r="G94" s="931">
        <v>3</v>
      </c>
      <c r="H94" s="558"/>
      <c r="I94" s="932"/>
      <c r="J94" s="453"/>
      <c r="K94" s="453"/>
      <c r="L94" s="453"/>
      <c r="M94" s="995"/>
      <c r="N94" s="457"/>
      <c r="O94" s="453"/>
      <c r="P94" s="453"/>
      <c r="Q94" s="454"/>
      <c r="R94" s="455"/>
      <c r="S94" s="665"/>
      <c r="T94" s="1212" t="e">
        <f t="shared" si="3"/>
        <v>#DIV/0!</v>
      </c>
      <c r="U94" s="904"/>
    </row>
    <row r="95" spans="1:21" s="118" customFormat="1" ht="19.5" thickBot="1">
      <c r="A95" s="998"/>
      <c r="B95" s="999" t="s">
        <v>96</v>
      </c>
      <c r="C95" s="1000" t="s">
        <v>231</v>
      </c>
      <c r="D95" s="1001"/>
      <c r="E95" s="1001"/>
      <c r="F95" s="1002"/>
      <c r="G95" s="1003">
        <v>3</v>
      </c>
      <c r="H95" s="1004">
        <f t="shared" si="2"/>
        <v>90</v>
      </c>
      <c r="I95" s="1005">
        <f>SUM(J95:K95)</f>
        <v>52</v>
      </c>
      <c r="J95" s="1006">
        <v>26</v>
      </c>
      <c r="K95" s="1006">
        <v>26</v>
      </c>
      <c r="L95" s="1006"/>
      <c r="M95" s="1007">
        <f>H95-I95</f>
        <v>38</v>
      </c>
      <c r="N95" s="1008"/>
      <c r="O95" s="1009"/>
      <c r="P95" s="1009"/>
      <c r="Q95" s="1010"/>
      <c r="R95" s="1009"/>
      <c r="S95" s="1011">
        <v>4</v>
      </c>
      <c r="T95" s="1212">
        <f t="shared" si="3"/>
        <v>57.77777777777777</v>
      </c>
      <c r="U95" s="904" t="s">
        <v>305</v>
      </c>
    </row>
    <row r="96" spans="1:21" s="118" customFormat="1" ht="19.5" thickBot="1">
      <c r="A96" s="1386" t="s">
        <v>205</v>
      </c>
      <c r="B96" s="1387"/>
      <c r="C96" s="1012"/>
      <c r="D96" s="617"/>
      <c r="E96" s="617"/>
      <c r="F96" s="1013"/>
      <c r="G96" s="1014">
        <f>G57+G62+G68+G72</f>
        <v>8.5</v>
      </c>
      <c r="H96" s="907"/>
      <c r="I96" s="910"/>
      <c r="J96" s="1015"/>
      <c r="K96" s="1015"/>
      <c r="L96" s="1015"/>
      <c r="M96" s="1016"/>
      <c r="N96" s="1017"/>
      <c r="O96" s="1015"/>
      <c r="P96" s="1018"/>
      <c r="Q96" s="1015"/>
      <c r="R96" s="1019"/>
      <c r="S96" s="1020"/>
      <c r="T96" s="1212" t="e">
        <f t="shared" si="3"/>
        <v>#DIV/0!</v>
      </c>
      <c r="U96" s="905"/>
    </row>
    <row r="97" spans="1:20" s="81" customFormat="1" ht="19.5" thickBot="1">
      <c r="A97" s="1428" t="s">
        <v>97</v>
      </c>
      <c r="B97" s="1429"/>
      <c r="C97" s="1021"/>
      <c r="D97" s="949"/>
      <c r="E97" s="949"/>
      <c r="F97" s="1022">
        <f>G54+G56+G59+G61+G64+G65+G67+G70+G71+G74+G75+G77+G79+G81+G83+G85+G87+G89+G90+G92+G94</f>
        <v>78.5</v>
      </c>
      <c r="G97" s="1023">
        <f>G55+G58+G60+G63+G64+G66+G69+G70+G73+G74+G76+G78+G80+G82+G84+G86+G88+G89+G91+G93+G95</f>
        <v>72</v>
      </c>
      <c r="H97" s="1024">
        <f aca="true" t="shared" si="4" ref="H97:S97">SUM(H54:H95)</f>
        <v>2160</v>
      </c>
      <c r="I97" s="1024">
        <f t="shared" si="4"/>
        <v>1140</v>
      </c>
      <c r="J97" s="1024">
        <f t="shared" si="4"/>
        <v>633</v>
      </c>
      <c r="K97" s="1024">
        <f t="shared" si="4"/>
        <v>446</v>
      </c>
      <c r="L97" s="1024">
        <f t="shared" si="4"/>
        <v>61</v>
      </c>
      <c r="M97" s="1024">
        <f t="shared" si="4"/>
        <v>1020</v>
      </c>
      <c r="N97" s="1025">
        <f t="shared" si="4"/>
        <v>0</v>
      </c>
      <c r="O97" s="1025">
        <f t="shared" si="4"/>
        <v>17</v>
      </c>
      <c r="P97" s="1025">
        <f t="shared" si="4"/>
        <v>19</v>
      </c>
      <c r="Q97" s="1026">
        <f t="shared" si="4"/>
        <v>11</v>
      </c>
      <c r="R97" s="1026">
        <f t="shared" si="4"/>
        <v>13</v>
      </c>
      <c r="S97" s="1026">
        <f t="shared" si="4"/>
        <v>12</v>
      </c>
      <c r="T97" s="1212">
        <f t="shared" si="3"/>
        <v>52.77777777777778</v>
      </c>
    </row>
    <row r="98" spans="1:20" s="81" customFormat="1" ht="15.75" customHeight="1" thickBot="1">
      <c r="A98" s="1432" t="s">
        <v>277</v>
      </c>
      <c r="B98" s="1433"/>
      <c r="C98" s="1433"/>
      <c r="D98" s="1433"/>
      <c r="E98" s="1433"/>
      <c r="F98" s="1433"/>
      <c r="G98" s="1433"/>
      <c r="H98" s="1433"/>
      <c r="I98" s="1433"/>
      <c r="J98" s="1433"/>
      <c r="K98" s="1433"/>
      <c r="L98" s="1433"/>
      <c r="M98" s="1433"/>
      <c r="N98" s="1433"/>
      <c r="O98" s="1433"/>
      <c r="P98" s="1433"/>
      <c r="Q98" s="1433"/>
      <c r="R98" s="1433"/>
      <c r="S98" s="1434"/>
      <c r="T98" s="1212" t="e">
        <f t="shared" si="3"/>
        <v>#DIV/0!</v>
      </c>
    </row>
    <row r="99" spans="1:20" s="81" customFormat="1" ht="18.75">
      <c r="A99" s="1027" t="s">
        <v>65</v>
      </c>
      <c r="B99" s="1028" t="s">
        <v>236</v>
      </c>
      <c r="C99" s="1029"/>
      <c r="D99" s="1030" t="s">
        <v>79</v>
      </c>
      <c r="E99" s="1031"/>
      <c r="F99" s="1032"/>
      <c r="G99" s="1033">
        <v>4.5</v>
      </c>
      <c r="H99" s="635" t="s">
        <v>234</v>
      </c>
      <c r="I99" s="1031"/>
      <c r="J99" s="1031"/>
      <c r="K99" s="1031"/>
      <c r="L99" s="1031"/>
      <c r="M99" s="1032"/>
      <c r="N99" s="1029"/>
      <c r="O99" s="1031"/>
      <c r="P99" s="1031"/>
      <c r="Q99" s="1034"/>
      <c r="R99" s="1031"/>
      <c r="S99" s="1032"/>
      <c r="T99" s="1212">
        <f t="shared" si="3"/>
        <v>0</v>
      </c>
    </row>
    <row r="100" spans="1:20" s="81" customFormat="1" ht="18.75">
      <c r="A100" s="1035" t="s">
        <v>122</v>
      </c>
      <c r="B100" s="964" t="s">
        <v>237</v>
      </c>
      <c r="C100" s="1036"/>
      <c r="D100" s="1037" t="s">
        <v>81</v>
      </c>
      <c r="E100" s="1038"/>
      <c r="F100" s="1039"/>
      <c r="G100" s="966">
        <v>4.5</v>
      </c>
      <c r="H100" s="459" t="s">
        <v>235</v>
      </c>
      <c r="I100" s="1038"/>
      <c r="J100" s="1038"/>
      <c r="K100" s="1038"/>
      <c r="L100" s="1038"/>
      <c r="M100" s="1039"/>
      <c r="N100" s="1036"/>
      <c r="O100" s="1038"/>
      <c r="P100" s="1038"/>
      <c r="Q100" s="1040"/>
      <c r="R100" s="1038"/>
      <c r="S100" s="1039"/>
      <c r="T100" s="1212">
        <f t="shared" si="3"/>
        <v>0</v>
      </c>
    </row>
    <row r="101" spans="1:21" s="109" customFormat="1" ht="19.5" thickBot="1">
      <c r="A101" s="1041" t="s">
        <v>123</v>
      </c>
      <c r="B101" s="1042" t="s">
        <v>22</v>
      </c>
      <c r="C101" s="1043"/>
      <c r="D101" s="1044">
        <v>6</v>
      </c>
      <c r="E101" s="1044"/>
      <c r="F101" s="1045"/>
      <c r="G101" s="1046">
        <v>4.5</v>
      </c>
      <c r="H101" s="1047">
        <f>G101*30</f>
        <v>135</v>
      </c>
      <c r="I101" s="1490"/>
      <c r="J101" s="1491"/>
      <c r="K101" s="1491"/>
      <c r="L101" s="1491"/>
      <c r="M101" s="1492"/>
      <c r="N101" s="1048"/>
      <c r="O101" s="1049"/>
      <c r="P101" s="1049"/>
      <c r="Q101" s="1050"/>
      <c r="R101" s="1049"/>
      <c r="S101" s="1051"/>
      <c r="T101" s="1212">
        <f t="shared" si="3"/>
        <v>0</v>
      </c>
      <c r="U101" s="904"/>
    </row>
    <row r="102" spans="1:21" s="109" customFormat="1" ht="19.5" thickBot="1">
      <c r="A102" s="1052"/>
      <c r="B102" s="1053" t="s">
        <v>238</v>
      </c>
      <c r="C102" s="1054"/>
      <c r="D102" s="1054"/>
      <c r="E102" s="1054"/>
      <c r="F102" s="1055"/>
      <c r="G102" s="1056">
        <f>G99+G100+G101</f>
        <v>13.5</v>
      </c>
      <c r="H102" s="1057">
        <f>G102*30</f>
        <v>405</v>
      </c>
      <c r="I102" s="1058"/>
      <c r="J102" s="1451"/>
      <c r="K102" s="1451"/>
      <c r="L102" s="1451"/>
      <c r="M102" s="1451"/>
      <c r="N102" s="1451"/>
      <c r="O102" s="1451"/>
      <c r="P102" s="1451"/>
      <c r="Q102" s="1451"/>
      <c r="R102" s="1451"/>
      <c r="S102" s="1452"/>
      <c r="T102" s="1212">
        <f t="shared" si="3"/>
        <v>0</v>
      </c>
      <c r="U102" s="904"/>
    </row>
    <row r="103" spans="1:20" s="241" customFormat="1" ht="15.75" customHeight="1" thickBot="1">
      <c r="A103" s="1386" t="s">
        <v>139</v>
      </c>
      <c r="B103" s="1422"/>
      <c r="C103" s="1422"/>
      <c r="D103" s="1422"/>
      <c r="E103" s="1422"/>
      <c r="F103" s="1422"/>
      <c r="G103" s="1422"/>
      <c r="H103" s="1422"/>
      <c r="I103" s="1422"/>
      <c r="J103" s="1422"/>
      <c r="K103" s="1422"/>
      <c r="L103" s="1422"/>
      <c r="M103" s="1422"/>
      <c r="N103" s="1422"/>
      <c r="O103" s="1422"/>
      <c r="P103" s="1422"/>
      <c r="Q103" s="1422"/>
      <c r="R103" s="1422"/>
      <c r="S103" s="1387"/>
      <c r="T103" s="1212" t="e">
        <f t="shared" si="3"/>
        <v>#DIV/0!</v>
      </c>
    </row>
    <row r="104" spans="1:20" s="241" customFormat="1" ht="20.25" thickBot="1">
      <c r="A104" s="1059" t="s">
        <v>124</v>
      </c>
      <c r="B104" s="1060" t="s">
        <v>140</v>
      </c>
      <c r="C104" s="1061"/>
      <c r="D104" s="1062"/>
      <c r="E104" s="1062"/>
      <c r="F104" s="1063">
        <v>6</v>
      </c>
      <c r="G104" s="1064">
        <v>7.5</v>
      </c>
      <c r="H104" s="1065">
        <f>G104*30</f>
        <v>225</v>
      </c>
      <c r="I104" s="1441"/>
      <c r="J104" s="1442"/>
      <c r="K104" s="1442"/>
      <c r="L104" s="1442"/>
      <c r="M104" s="1442"/>
      <c r="N104" s="1066"/>
      <c r="O104" s="1067"/>
      <c r="P104" s="1067"/>
      <c r="Q104" s="1068"/>
      <c r="R104" s="1067"/>
      <c r="S104" s="1069"/>
      <c r="T104" s="1212">
        <f t="shared" si="3"/>
        <v>0</v>
      </c>
    </row>
    <row r="105" spans="1:20" s="241" customFormat="1" ht="19.5" thickBot="1">
      <c r="A105" s="1453" t="s">
        <v>175</v>
      </c>
      <c r="B105" s="1454"/>
      <c r="C105" s="1070"/>
      <c r="D105" s="1071"/>
      <c r="E105" s="1071"/>
      <c r="F105" s="1070"/>
      <c r="G105" s="1072"/>
      <c r="H105" s="1073"/>
      <c r="I105" s="1074"/>
      <c r="J105" s="1074"/>
      <c r="K105" s="1074"/>
      <c r="L105" s="1074"/>
      <c r="M105" s="1075"/>
      <c r="N105" s="1076"/>
      <c r="O105" s="1019"/>
      <c r="P105" s="1019"/>
      <c r="Q105" s="1077"/>
      <c r="R105" s="1019"/>
      <c r="S105" s="1020"/>
      <c r="T105" s="1212" t="e">
        <f t="shared" si="3"/>
        <v>#DIV/0!</v>
      </c>
    </row>
    <row r="106" spans="1:20" s="241" customFormat="1" ht="19.5" thickBot="1">
      <c r="A106" s="1443" t="s">
        <v>97</v>
      </c>
      <c r="B106" s="1444"/>
      <c r="C106" s="1078"/>
      <c r="D106" s="1079"/>
      <c r="E106" s="1079"/>
      <c r="F106" s="1080"/>
      <c r="G106" s="1081">
        <f>G102+G104</f>
        <v>21</v>
      </c>
      <c r="H106" s="1082">
        <f>G106*30</f>
        <v>630</v>
      </c>
      <c r="I106" s="1083"/>
      <c r="J106" s="1083"/>
      <c r="K106" s="1083"/>
      <c r="L106" s="1083"/>
      <c r="M106" s="1084"/>
      <c r="N106" s="1085"/>
      <c r="O106" s="1057"/>
      <c r="P106" s="1057"/>
      <c r="Q106" s="1086"/>
      <c r="R106" s="1057"/>
      <c r="S106" s="1087"/>
      <c r="T106" s="1212">
        <f t="shared" si="3"/>
        <v>0</v>
      </c>
    </row>
    <row r="107" spans="1:20" s="241" customFormat="1" ht="19.5" thickBot="1">
      <c r="A107" s="1447" t="s">
        <v>224</v>
      </c>
      <c r="B107" s="1448"/>
      <c r="C107" s="1088"/>
      <c r="D107" s="1089"/>
      <c r="E107" s="1089"/>
      <c r="F107" s="1090"/>
      <c r="G107" s="1091">
        <f>G52+G97+G106</f>
        <v>135</v>
      </c>
      <c r="H107" s="1092">
        <f>H52+H97+H106</f>
        <v>4050</v>
      </c>
      <c r="I107" s="1092">
        <f>I52+I97+I106</f>
        <v>1687</v>
      </c>
      <c r="J107" s="1092">
        <f>J52+J97</f>
        <v>906</v>
      </c>
      <c r="K107" s="1092">
        <f>K52+K97</f>
        <v>581</v>
      </c>
      <c r="L107" s="1092">
        <f>L52+L97</f>
        <v>200</v>
      </c>
      <c r="M107" s="1092">
        <f>M52+M97</f>
        <v>1733</v>
      </c>
      <c r="N107" s="1093">
        <f aca="true" t="shared" si="5" ref="N107:S107">N52+N97+N106</f>
        <v>22</v>
      </c>
      <c r="O107" s="1094">
        <f t="shared" si="5"/>
        <v>23.5</v>
      </c>
      <c r="P107" s="1094">
        <f t="shared" si="5"/>
        <v>19</v>
      </c>
      <c r="Q107" s="1094">
        <f t="shared" si="5"/>
        <v>16</v>
      </c>
      <c r="R107" s="1094">
        <f t="shared" si="5"/>
        <v>14</v>
      </c>
      <c r="S107" s="1094">
        <f t="shared" si="5"/>
        <v>12</v>
      </c>
      <c r="T107" s="1212">
        <f t="shared" si="3"/>
        <v>41.65432098765432</v>
      </c>
    </row>
    <row r="108" spans="1:20" s="241" customFormat="1" ht="19.5" thickBot="1">
      <c r="A108" s="1447" t="s">
        <v>206</v>
      </c>
      <c r="B108" s="1448"/>
      <c r="C108" s="1088"/>
      <c r="D108" s="1089"/>
      <c r="E108" s="1089"/>
      <c r="F108" s="1090"/>
      <c r="G108" s="1091">
        <f>G51+G96+G105</f>
        <v>60</v>
      </c>
      <c r="H108" s="1092"/>
      <c r="I108" s="1095"/>
      <c r="J108" s="1095"/>
      <c r="K108" s="1095"/>
      <c r="L108" s="1095"/>
      <c r="M108" s="1096"/>
      <c r="N108" s="1092"/>
      <c r="O108" s="1095"/>
      <c r="P108" s="1095"/>
      <c r="Q108" s="1095"/>
      <c r="R108" s="1097"/>
      <c r="S108" s="1098"/>
      <c r="T108" s="1212" t="e">
        <f t="shared" si="3"/>
        <v>#DIV/0!</v>
      </c>
    </row>
    <row r="109" spans="1:20" s="81" customFormat="1" ht="14.25" customHeight="1" thickBot="1">
      <c r="A109" s="1445" t="s">
        <v>108</v>
      </c>
      <c r="B109" s="1446"/>
      <c r="C109" s="1446"/>
      <c r="D109" s="1446"/>
      <c r="E109" s="1446"/>
      <c r="F109" s="1446"/>
      <c r="G109" s="1446"/>
      <c r="H109" s="1446"/>
      <c r="I109" s="1446"/>
      <c r="J109" s="1446"/>
      <c r="K109" s="1446"/>
      <c r="L109" s="1446"/>
      <c r="M109" s="1446"/>
      <c r="N109" s="1446"/>
      <c r="O109" s="1446"/>
      <c r="P109" s="1446"/>
      <c r="Q109" s="1446"/>
      <c r="R109" s="1099"/>
      <c r="S109" s="1100"/>
      <c r="T109" s="1212" t="e">
        <f t="shared" si="3"/>
        <v>#DIV/0!</v>
      </c>
    </row>
    <row r="110" spans="1:20" s="108" customFormat="1" ht="16.5" customHeight="1" thickBot="1">
      <c r="A110" s="1426" t="s">
        <v>109</v>
      </c>
      <c r="B110" s="1427"/>
      <c r="C110" s="1427"/>
      <c r="D110" s="1427"/>
      <c r="E110" s="1427"/>
      <c r="F110" s="1427"/>
      <c r="G110" s="1427"/>
      <c r="H110" s="1427"/>
      <c r="I110" s="1427"/>
      <c r="J110" s="1427"/>
      <c r="K110" s="1427"/>
      <c r="L110" s="1427"/>
      <c r="M110" s="1427"/>
      <c r="N110" s="1427"/>
      <c r="O110" s="1427"/>
      <c r="P110" s="1427"/>
      <c r="Q110" s="1427"/>
      <c r="R110" s="1019"/>
      <c r="S110" s="1020"/>
      <c r="T110" s="1212" t="e">
        <f t="shared" si="3"/>
        <v>#DIV/0!</v>
      </c>
    </row>
    <row r="111" spans="1:20" s="108" customFormat="1" ht="18.75">
      <c r="A111" s="1493" t="s">
        <v>141</v>
      </c>
      <c r="B111" s="1494"/>
      <c r="C111" s="457"/>
      <c r="D111" s="453">
        <v>3</v>
      </c>
      <c r="E111" s="453"/>
      <c r="F111" s="454"/>
      <c r="G111" s="1101">
        <v>4</v>
      </c>
      <c r="H111" s="1102">
        <f>G111*30</f>
        <v>120</v>
      </c>
      <c r="I111" s="1103">
        <f>J111+K111+L111</f>
        <v>45</v>
      </c>
      <c r="J111" s="951">
        <v>30</v>
      </c>
      <c r="K111" s="906"/>
      <c r="L111" s="906">
        <v>15</v>
      </c>
      <c r="M111" s="995">
        <f>H111-I111</f>
        <v>75</v>
      </c>
      <c r="N111" s="1104"/>
      <c r="O111" s="969"/>
      <c r="P111" s="969">
        <v>3</v>
      </c>
      <c r="Q111" s="454"/>
      <c r="R111" s="453"/>
      <c r="S111" s="1105"/>
      <c r="T111" s="1212">
        <f t="shared" si="3"/>
        <v>37.5</v>
      </c>
    </row>
    <row r="112" spans="1:20" s="108" customFormat="1" ht="18.75">
      <c r="A112" s="1424" t="s">
        <v>142</v>
      </c>
      <c r="B112" s="1425"/>
      <c r="C112" s="455"/>
      <c r="D112" s="455">
        <v>4</v>
      </c>
      <c r="E112" s="455"/>
      <c r="F112" s="455"/>
      <c r="G112" s="1106">
        <v>3</v>
      </c>
      <c r="H112" s="1107">
        <f>G112*30</f>
        <v>90</v>
      </c>
      <c r="I112" s="683">
        <f>J112+K112+L112</f>
        <v>45</v>
      </c>
      <c r="J112" s="608">
        <v>30</v>
      </c>
      <c r="K112" s="609"/>
      <c r="L112" s="609">
        <v>15</v>
      </c>
      <c r="M112" s="958">
        <f>H112-I112</f>
        <v>45</v>
      </c>
      <c r="N112" s="947"/>
      <c r="O112" s="455"/>
      <c r="P112" s="455"/>
      <c r="Q112" s="455">
        <v>2</v>
      </c>
      <c r="R112" s="455"/>
      <c r="S112" s="665"/>
      <c r="T112" s="1212">
        <f t="shared" si="3"/>
        <v>50</v>
      </c>
    </row>
    <row r="113" spans="1:20" s="108" customFormat="1" ht="18.75">
      <c r="A113" s="1424" t="s">
        <v>232</v>
      </c>
      <c r="B113" s="1425"/>
      <c r="C113" s="455"/>
      <c r="D113" s="455">
        <v>5</v>
      </c>
      <c r="E113" s="455"/>
      <c r="F113" s="455"/>
      <c r="G113" s="1106">
        <v>3</v>
      </c>
      <c r="H113" s="1107">
        <f>G113*30</f>
        <v>90</v>
      </c>
      <c r="I113" s="683">
        <f>J113+K113+L113</f>
        <v>45</v>
      </c>
      <c r="J113" s="608">
        <v>30</v>
      </c>
      <c r="K113" s="609"/>
      <c r="L113" s="609">
        <v>15</v>
      </c>
      <c r="M113" s="958">
        <f>H113-I113</f>
        <v>45</v>
      </c>
      <c r="N113" s="947"/>
      <c r="O113" s="455"/>
      <c r="P113" s="455"/>
      <c r="Q113" s="455"/>
      <c r="R113" s="455">
        <v>2</v>
      </c>
      <c r="S113" s="665"/>
      <c r="T113" s="1212">
        <f t="shared" si="3"/>
        <v>50</v>
      </c>
    </row>
    <row r="114" spans="1:20" s="108" customFormat="1" ht="19.5" thickBot="1">
      <c r="A114" s="1435" t="s">
        <v>233</v>
      </c>
      <c r="B114" s="1436"/>
      <c r="C114" s="1006"/>
      <c r="D114" s="1006">
        <v>6</v>
      </c>
      <c r="E114" s="1006"/>
      <c r="F114" s="1006"/>
      <c r="G114" s="1108">
        <v>3</v>
      </c>
      <c r="H114" s="1109">
        <f>G114*30</f>
        <v>90</v>
      </c>
      <c r="I114" s="1110">
        <f>J114+K114+L114</f>
        <v>45</v>
      </c>
      <c r="J114" s="1111">
        <v>30</v>
      </c>
      <c r="K114" s="1112"/>
      <c r="L114" s="1112">
        <v>15</v>
      </c>
      <c r="M114" s="1007">
        <f>H114-I114</f>
        <v>45</v>
      </c>
      <c r="N114" s="1113"/>
      <c r="O114" s="1006"/>
      <c r="P114" s="1006"/>
      <c r="Q114" s="1006"/>
      <c r="R114" s="1006"/>
      <c r="S114" s="1114">
        <v>2</v>
      </c>
      <c r="T114" s="1212">
        <f t="shared" si="3"/>
        <v>50</v>
      </c>
    </row>
    <row r="115" spans="1:20" s="266" customFormat="1" ht="17.25" customHeight="1" thickBot="1">
      <c r="A115" s="1115"/>
      <c r="B115" s="1116" t="s">
        <v>144</v>
      </c>
      <c r="C115" s="1115"/>
      <c r="D115" s="1117"/>
      <c r="E115" s="1117"/>
      <c r="F115" s="1118"/>
      <c r="G115" s="1119">
        <f>SUM(G111:G114)</f>
        <v>13</v>
      </c>
      <c r="H115" s="1120">
        <f>SUM(H111:H114)</f>
        <v>390</v>
      </c>
      <c r="I115" s="1120">
        <f>SUM(I111:I114)</f>
        <v>180</v>
      </c>
      <c r="J115" s="1120">
        <f>SUM(J111:J114)</f>
        <v>120</v>
      </c>
      <c r="K115" s="1120"/>
      <c r="L115" s="1120">
        <f>SUM(L111:L114)</f>
        <v>60</v>
      </c>
      <c r="M115" s="1120">
        <f>SUM(M111:M114)</f>
        <v>210</v>
      </c>
      <c r="N115" s="1121"/>
      <c r="O115" s="1117"/>
      <c r="P115" s="1117">
        <v>3</v>
      </c>
      <c r="Q115" s="1117">
        <v>2</v>
      </c>
      <c r="R115" s="1117">
        <v>2</v>
      </c>
      <c r="S115" s="1122">
        <v>2</v>
      </c>
      <c r="T115" s="1212">
        <f t="shared" si="3"/>
        <v>46.15384615384615</v>
      </c>
    </row>
    <row r="116" spans="1:21" s="81" customFormat="1" ht="18.75">
      <c r="A116" s="1123" t="s">
        <v>145</v>
      </c>
      <c r="B116" s="1124" t="s">
        <v>166</v>
      </c>
      <c r="C116" s="1125"/>
      <c r="D116" s="1126">
        <v>3</v>
      </c>
      <c r="E116" s="1126"/>
      <c r="F116" s="1127"/>
      <c r="G116" s="451">
        <v>4</v>
      </c>
      <c r="H116" s="1128">
        <f aca="true" t="shared" si="6" ref="H116:H131">G116*30</f>
        <v>120</v>
      </c>
      <c r="I116" s="1129">
        <f aca="true" t="shared" si="7" ref="I116:I122">J116+K116+L116</f>
        <v>45</v>
      </c>
      <c r="J116" s="1130">
        <v>30</v>
      </c>
      <c r="K116" s="1126"/>
      <c r="L116" s="1126">
        <v>15</v>
      </c>
      <c r="M116" s="1131">
        <f aca="true" t="shared" si="8" ref="M116:M122">H116-I116</f>
        <v>75</v>
      </c>
      <c r="N116" s="1132"/>
      <c r="O116" s="1133"/>
      <c r="P116" s="1133">
        <v>3</v>
      </c>
      <c r="Q116" s="1134"/>
      <c r="R116" s="1133"/>
      <c r="S116" s="1135"/>
      <c r="T116" s="1212">
        <f t="shared" si="3"/>
        <v>37.5</v>
      </c>
      <c r="U116" s="81" t="s">
        <v>307</v>
      </c>
    </row>
    <row r="117" spans="1:20" s="81" customFormat="1" ht="18.75">
      <c r="A117" s="513" t="s">
        <v>86</v>
      </c>
      <c r="B117" s="409" t="s">
        <v>167</v>
      </c>
      <c r="C117" s="597"/>
      <c r="D117" s="598">
        <v>3</v>
      </c>
      <c r="E117" s="598"/>
      <c r="F117" s="551"/>
      <c r="G117" s="561">
        <v>4</v>
      </c>
      <c r="H117" s="552">
        <f t="shared" si="6"/>
        <v>120</v>
      </c>
      <c r="I117" s="599">
        <f t="shared" si="7"/>
        <v>45</v>
      </c>
      <c r="J117" s="553">
        <v>30</v>
      </c>
      <c r="K117" s="598"/>
      <c r="L117" s="598">
        <v>15</v>
      </c>
      <c r="M117" s="600">
        <f t="shared" si="8"/>
        <v>75</v>
      </c>
      <c r="N117" s="555"/>
      <c r="O117" s="533"/>
      <c r="P117" s="533">
        <v>3</v>
      </c>
      <c r="Q117" s="556"/>
      <c r="R117" s="533"/>
      <c r="S117" s="671"/>
      <c r="T117" s="1212">
        <f t="shared" si="3"/>
        <v>37.5</v>
      </c>
    </row>
    <row r="118" spans="1:20" s="81" customFormat="1" ht="18.75">
      <c r="A118" s="513" t="s">
        <v>146</v>
      </c>
      <c r="B118" s="408" t="s">
        <v>239</v>
      </c>
      <c r="C118" s="597"/>
      <c r="D118" s="598">
        <v>3</v>
      </c>
      <c r="E118" s="598"/>
      <c r="F118" s="551"/>
      <c r="G118" s="561">
        <v>4</v>
      </c>
      <c r="H118" s="552">
        <f t="shared" si="6"/>
        <v>120</v>
      </c>
      <c r="I118" s="599">
        <f t="shared" si="7"/>
        <v>45</v>
      </c>
      <c r="J118" s="553">
        <v>30</v>
      </c>
      <c r="K118" s="598"/>
      <c r="L118" s="598">
        <v>15</v>
      </c>
      <c r="M118" s="600">
        <f t="shared" si="8"/>
        <v>75</v>
      </c>
      <c r="N118" s="555"/>
      <c r="O118" s="533"/>
      <c r="P118" s="533">
        <v>3</v>
      </c>
      <c r="Q118" s="556"/>
      <c r="R118" s="533"/>
      <c r="S118" s="671"/>
      <c r="T118" s="1212">
        <f t="shared" si="3"/>
        <v>37.5</v>
      </c>
    </row>
    <row r="119" spans="1:20" s="81" customFormat="1" ht="18.75">
      <c r="A119" s="513" t="s">
        <v>147</v>
      </c>
      <c r="B119" s="409" t="s">
        <v>240</v>
      </c>
      <c r="C119" s="597"/>
      <c r="D119" s="598">
        <v>3</v>
      </c>
      <c r="E119" s="598"/>
      <c r="F119" s="551"/>
      <c r="G119" s="561">
        <v>4</v>
      </c>
      <c r="H119" s="552">
        <f t="shared" si="6"/>
        <v>120</v>
      </c>
      <c r="I119" s="599">
        <f t="shared" si="7"/>
        <v>45</v>
      </c>
      <c r="J119" s="553">
        <v>30</v>
      </c>
      <c r="K119" s="598"/>
      <c r="L119" s="598">
        <v>15</v>
      </c>
      <c r="M119" s="600">
        <f t="shared" si="8"/>
        <v>75</v>
      </c>
      <c r="N119" s="555"/>
      <c r="O119" s="533"/>
      <c r="P119" s="533">
        <v>3</v>
      </c>
      <c r="Q119" s="556"/>
      <c r="R119" s="533"/>
      <c r="S119" s="671"/>
      <c r="T119" s="1212">
        <f t="shared" si="3"/>
        <v>37.5</v>
      </c>
    </row>
    <row r="120" spans="1:21" s="81" customFormat="1" ht="18.75">
      <c r="A120" s="513" t="s">
        <v>148</v>
      </c>
      <c r="B120" s="410" t="s">
        <v>241</v>
      </c>
      <c r="C120" s="597"/>
      <c r="D120" s="598">
        <v>4</v>
      </c>
      <c r="E120" s="598"/>
      <c r="F120" s="551"/>
      <c r="G120" s="561">
        <v>3</v>
      </c>
      <c r="H120" s="552">
        <f t="shared" si="6"/>
        <v>90</v>
      </c>
      <c r="I120" s="599">
        <f t="shared" si="7"/>
        <v>30</v>
      </c>
      <c r="J120" s="553">
        <v>15</v>
      </c>
      <c r="K120" s="598"/>
      <c r="L120" s="598">
        <v>15</v>
      </c>
      <c r="M120" s="600">
        <f t="shared" si="8"/>
        <v>60</v>
      </c>
      <c r="N120" s="555"/>
      <c r="O120" s="533"/>
      <c r="P120" s="533"/>
      <c r="Q120" s="556">
        <v>2</v>
      </c>
      <c r="R120" s="533"/>
      <c r="S120" s="671"/>
      <c r="T120" s="1212">
        <f t="shared" si="3"/>
        <v>33.33333333333333</v>
      </c>
      <c r="U120" s="81" t="s">
        <v>307</v>
      </c>
    </row>
    <row r="121" spans="1:20" s="81" customFormat="1" ht="18.75">
      <c r="A121" s="513" t="s">
        <v>160</v>
      </c>
      <c r="B121" s="411" t="s">
        <v>242</v>
      </c>
      <c r="C121" s="597"/>
      <c r="D121" s="598">
        <v>4</v>
      </c>
      <c r="E121" s="598"/>
      <c r="F121" s="551"/>
      <c r="G121" s="561">
        <v>3</v>
      </c>
      <c r="H121" s="552">
        <f t="shared" si="6"/>
        <v>90</v>
      </c>
      <c r="I121" s="599">
        <f t="shared" si="7"/>
        <v>30</v>
      </c>
      <c r="J121" s="553">
        <v>15</v>
      </c>
      <c r="K121" s="598"/>
      <c r="L121" s="598">
        <v>15</v>
      </c>
      <c r="M121" s="600">
        <f t="shared" si="8"/>
        <v>60</v>
      </c>
      <c r="N121" s="555"/>
      <c r="O121" s="533"/>
      <c r="P121" s="533"/>
      <c r="Q121" s="556">
        <v>2</v>
      </c>
      <c r="R121" s="533"/>
      <c r="S121" s="671"/>
      <c r="T121" s="1212">
        <f t="shared" si="3"/>
        <v>33.33333333333333</v>
      </c>
    </row>
    <row r="122" spans="1:20" s="81" customFormat="1" ht="18.75">
      <c r="A122" s="513" t="s">
        <v>161</v>
      </c>
      <c r="B122" s="412" t="s">
        <v>243</v>
      </c>
      <c r="C122" s="597"/>
      <c r="D122" s="598">
        <v>4</v>
      </c>
      <c r="E122" s="598"/>
      <c r="F122" s="551"/>
      <c r="G122" s="561">
        <v>3</v>
      </c>
      <c r="H122" s="552">
        <f t="shared" si="6"/>
        <v>90</v>
      </c>
      <c r="I122" s="599">
        <f t="shared" si="7"/>
        <v>30</v>
      </c>
      <c r="J122" s="553">
        <v>15</v>
      </c>
      <c r="K122" s="598"/>
      <c r="L122" s="598">
        <v>15</v>
      </c>
      <c r="M122" s="600">
        <f t="shared" si="8"/>
        <v>60</v>
      </c>
      <c r="N122" s="555"/>
      <c r="O122" s="533"/>
      <c r="P122" s="533"/>
      <c r="Q122" s="556">
        <v>2</v>
      </c>
      <c r="R122" s="533"/>
      <c r="S122" s="671"/>
      <c r="T122" s="1212">
        <f t="shared" si="3"/>
        <v>33.33333333333333</v>
      </c>
    </row>
    <row r="123" spans="1:20" s="81" customFormat="1" ht="18.75">
      <c r="A123" s="513" t="s">
        <v>162</v>
      </c>
      <c r="B123" s="413" t="s">
        <v>240</v>
      </c>
      <c r="C123" s="602"/>
      <c r="D123" s="598">
        <v>4</v>
      </c>
      <c r="E123" s="598"/>
      <c r="F123" s="551"/>
      <c r="G123" s="561">
        <v>3</v>
      </c>
      <c r="H123" s="552">
        <f t="shared" si="6"/>
        <v>90</v>
      </c>
      <c r="I123" s="599">
        <f aca="true" t="shared" si="9" ref="I123:I131">J123+K123+L123</f>
        <v>30</v>
      </c>
      <c r="J123" s="553">
        <v>15</v>
      </c>
      <c r="K123" s="598"/>
      <c r="L123" s="598">
        <v>15</v>
      </c>
      <c r="M123" s="600">
        <f aca="true" t="shared" si="10" ref="M123:M131">H123-I123</f>
        <v>60</v>
      </c>
      <c r="N123" s="555"/>
      <c r="O123" s="533"/>
      <c r="P123" s="533"/>
      <c r="Q123" s="613">
        <v>2</v>
      </c>
      <c r="R123" s="533"/>
      <c r="S123" s="671"/>
      <c r="T123" s="1212">
        <f t="shared" si="3"/>
        <v>33.33333333333333</v>
      </c>
    </row>
    <row r="124" spans="1:21" s="81" customFormat="1" ht="18.75">
      <c r="A124" s="513" t="s">
        <v>226</v>
      </c>
      <c r="B124" s="414" t="s">
        <v>241</v>
      </c>
      <c r="C124" s="602"/>
      <c r="D124" s="598">
        <v>5</v>
      </c>
      <c r="E124" s="598"/>
      <c r="F124" s="551"/>
      <c r="G124" s="561">
        <v>3</v>
      </c>
      <c r="H124" s="552">
        <f t="shared" si="6"/>
        <v>90</v>
      </c>
      <c r="I124" s="599">
        <f t="shared" si="9"/>
        <v>30</v>
      </c>
      <c r="J124" s="553">
        <v>15</v>
      </c>
      <c r="K124" s="598"/>
      <c r="L124" s="598">
        <v>15</v>
      </c>
      <c r="M124" s="600">
        <f t="shared" si="10"/>
        <v>60</v>
      </c>
      <c r="N124" s="555"/>
      <c r="O124" s="533"/>
      <c r="P124" s="533"/>
      <c r="Q124" s="613"/>
      <c r="R124" s="533">
        <v>2</v>
      </c>
      <c r="S124" s="671"/>
      <c r="T124" s="1212">
        <f t="shared" si="3"/>
        <v>33.33333333333333</v>
      </c>
      <c r="U124" s="81" t="s">
        <v>295</v>
      </c>
    </row>
    <row r="125" spans="1:20" s="81" customFormat="1" ht="18.75">
      <c r="A125" s="513" t="s">
        <v>227</v>
      </c>
      <c r="B125" s="412" t="s">
        <v>158</v>
      </c>
      <c r="C125" s="602"/>
      <c r="D125" s="598">
        <v>5</v>
      </c>
      <c r="E125" s="598"/>
      <c r="F125" s="551"/>
      <c r="G125" s="561">
        <v>3</v>
      </c>
      <c r="H125" s="552">
        <f t="shared" si="6"/>
        <v>90</v>
      </c>
      <c r="I125" s="599">
        <f t="shared" si="9"/>
        <v>30</v>
      </c>
      <c r="J125" s="553">
        <v>15</v>
      </c>
      <c r="K125" s="598"/>
      <c r="L125" s="598">
        <v>15</v>
      </c>
      <c r="M125" s="600">
        <f t="shared" si="10"/>
        <v>60</v>
      </c>
      <c r="N125" s="555"/>
      <c r="O125" s="533"/>
      <c r="P125" s="533"/>
      <c r="Q125" s="613"/>
      <c r="R125" s="533">
        <v>2</v>
      </c>
      <c r="S125" s="671"/>
      <c r="T125" s="1212">
        <f t="shared" si="3"/>
        <v>33.33333333333333</v>
      </c>
    </row>
    <row r="126" spans="1:20" s="81" customFormat="1" ht="18.75">
      <c r="A126" s="513" t="s">
        <v>262</v>
      </c>
      <c r="B126" s="412" t="s">
        <v>159</v>
      </c>
      <c r="C126" s="602"/>
      <c r="D126" s="598">
        <v>5</v>
      </c>
      <c r="E126" s="598"/>
      <c r="F126" s="551"/>
      <c r="G126" s="561">
        <v>3</v>
      </c>
      <c r="H126" s="552">
        <f t="shared" si="6"/>
        <v>90</v>
      </c>
      <c r="I126" s="599">
        <f t="shared" si="9"/>
        <v>30</v>
      </c>
      <c r="J126" s="553">
        <v>15</v>
      </c>
      <c r="K126" s="598"/>
      <c r="L126" s="598">
        <v>15</v>
      </c>
      <c r="M126" s="600">
        <f t="shared" si="10"/>
        <v>60</v>
      </c>
      <c r="N126" s="555"/>
      <c r="O126" s="533"/>
      <c r="P126" s="533"/>
      <c r="Q126" s="613"/>
      <c r="R126" s="533">
        <v>2</v>
      </c>
      <c r="S126" s="671"/>
      <c r="T126" s="1212">
        <f t="shared" si="3"/>
        <v>33.33333333333333</v>
      </c>
    </row>
    <row r="127" spans="1:20" s="81" customFormat="1" ht="18.75">
      <c r="A127" s="513" t="s">
        <v>263</v>
      </c>
      <c r="B127" s="415" t="s">
        <v>240</v>
      </c>
      <c r="C127" s="602"/>
      <c r="D127" s="598">
        <v>5</v>
      </c>
      <c r="E127" s="598"/>
      <c r="F127" s="551"/>
      <c r="G127" s="561">
        <v>3</v>
      </c>
      <c r="H127" s="552">
        <f t="shared" si="6"/>
        <v>90</v>
      </c>
      <c r="I127" s="599">
        <f t="shared" si="9"/>
        <v>30</v>
      </c>
      <c r="J127" s="553">
        <v>15</v>
      </c>
      <c r="K127" s="598"/>
      <c r="L127" s="598">
        <v>15</v>
      </c>
      <c r="M127" s="600">
        <f t="shared" si="10"/>
        <v>60</v>
      </c>
      <c r="N127" s="555"/>
      <c r="O127" s="533"/>
      <c r="P127" s="533"/>
      <c r="Q127" s="613"/>
      <c r="R127" s="533">
        <v>2</v>
      </c>
      <c r="S127" s="671"/>
      <c r="T127" s="1212">
        <f t="shared" si="3"/>
        <v>33.33333333333333</v>
      </c>
    </row>
    <row r="128" spans="1:21" s="81" customFormat="1" ht="18.75">
      <c r="A128" s="513" t="s">
        <v>264</v>
      </c>
      <c r="B128" s="414" t="s">
        <v>241</v>
      </c>
      <c r="C128" s="602"/>
      <c r="D128" s="598">
        <v>6</v>
      </c>
      <c r="E128" s="598"/>
      <c r="F128" s="551"/>
      <c r="G128" s="561">
        <v>3</v>
      </c>
      <c r="H128" s="552">
        <f t="shared" si="6"/>
        <v>90</v>
      </c>
      <c r="I128" s="599">
        <f t="shared" si="9"/>
        <v>30</v>
      </c>
      <c r="J128" s="553">
        <v>15</v>
      </c>
      <c r="K128" s="598"/>
      <c r="L128" s="598">
        <v>15</v>
      </c>
      <c r="M128" s="600">
        <f t="shared" si="10"/>
        <v>60</v>
      </c>
      <c r="N128" s="555"/>
      <c r="O128" s="533"/>
      <c r="P128" s="533"/>
      <c r="Q128" s="613"/>
      <c r="R128" s="533"/>
      <c r="S128" s="671">
        <v>2</v>
      </c>
      <c r="T128" s="1212">
        <f t="shared" si="3"/>
        <v>33.33333333333333</v>
      </c>
      <c r="U128" s="81" t="s">
        <v>295</v>
      </c>
    </row>
    <row r="129" spans="1:20" s="81" customFormat="1" ht="18.75">
      <c r="A129" s="513" t="s">
        <v>265</v>
      </c>
      <c r="B129" s="416" t="s">
        <v>244</v>
      </c>
      <c r="C129" s="602"/>
      <c r="D129" s="598">
        <v>6</v>
      </c>
      <c r="E129" s="598"/>
      <c r="F129" s="551"/>
      <c r="G129" s="561">
        <v>3</v>
      </c>
      <c r="H129" s="552">
        <f t="shared" si="6"/>
        <v>90</v>
      </c>
      <c r="I129" s="599">
        <f t="shared" si="9"/>
        <v>30</v>
      </c>
      <c r="J129" s="553">
        <v>15</v>
      </c>
      <c r="K129" s="598"/>
      <c r="L129" s="598">
        <v>15</v>
      </c>
      <c r="M129" s="600">
        <f t="shared" si="10"/>
        <v>60</v>
      </c>
      <c r="N129" s="555"/>
      <c r="O129" s="533"/>
      <c r="P129" s="533"/>
      <c r="Q129" s="613"/>
      <c r="R129" s="533"/>
      <c r="S129" s="671">
        <v>2</v>
      </c>
      <c r="T129" s="1212">
        <f t="shared" si="3"/>
        <v>33.33333333333333</v>
      </c>
    </row>
    <row r="130" spans="1:20" s="81" customFormat="1" ht="18.75">
      <c r="A130" s="513" t="s">
        <v>266</v>
      </c>
      <c r="B130" s="412" t="s">
        <v>245</v>
      </c>
      <c r="C130" s="602"/>
      <c r="D130" s="598">
        <v>6</v>
      </c>
      <c r="E130" s="598"/>
      <c r="F130" s="551"/>
      <c r="G130" s="561">
        <v>3</v>
      </c>
      <c r="H130" s="552">
        <f t="shared" si="6"/>
        <v>90</v>
      </c>
      <c r="I130" s="599">
        <f t="shared" si="9"/>
        <v>30</v>
      </c>
      <c r="J130" s="553">
        <v>15</v>
      </c>
      <c r="K130" s="598"/>
      <c r="L130" s="598">
        <v>15</v>
      </c>
      <c r="M130" s="600">
        <f t="shared" si="10"/>
        <v>60</v>
      </c>
      <c r="N130" s="555"/>
      <c r="O130" s="533"/>
      <c r="P130" s="533"/>
      <c r="Q130" s="613"/>
      <c r="R130" s="533"/>
      <c r="S130" s="671">
        <v>2</v>
      </c>
      <c r="T130" s="1212">
        <f t="shared" si="3"/>
        <v>33.33333333333333</v>
      </c>
    </row>
    <row r="131" spans="1:20" s="165" customFormat="1" ht="20.25" thickBot="1">
      <c r="A131" s="1136" t="s">
        <v>267</v>
      </c>
      <c r="B131" s="735" t="s">
        <v>240</v>
      </c>
      <c r="C131" s="1137"/>
      <c r="D131" s="1112">
        <v>6</v>
      </c>
      <c r="E131" s="1112"/>
      <c r="F131" s="1138"/>
      <c r="G131" s="1139">
        <v>3</v>
      </c>
      <c r="H131" s="1140">
        <f t="shared" si="6"/>
        <v>90</v>
      </c>
      <c r="I131" s="1110">
        <f t="shared" si="9"/>
        <v>30</v>
      </c>
      <c r="J131" s="1111">
        <v>15</v>
      </c>
      <c r="K131" s="1112"/>
      <c r="L131" s="1112">
        <v>15</v>
      </c>
      <c r="M131" s="1141">
        <f t="shared" si="10"/>
        <v>60</v>
      </c>
      <c r="N131" s="1008"/>
      <c r="O131" s="1009"/>
      <c r="P131" s="1009"/>
      <c r="Q131" s="1142"/>
      <c r="R131" s="1143"/>
      <c r="S131" s="1144">
        <v>2</v>
      </c>
      <c r="T131" s="1212">
        <f t="shared" si="3"/>
        <v>33.33333333333333</v>
      </c>
    </row>
    <row r="132" spans="1:20" s="81" customFormat="1" ht="19.5" thickBot="1">
      <c r="A132" s="1408" t="s">
        <v>111</v>
      </c>
      <c r="B132" s="1409"/>
      <c r="C132" s="1409"/>
      <c r="D132" s="1409"/>
      <c r="E132" s="1409"/>
      <c r="F132" s="1409"/>
      <c r="G132" s="1409"/>
      <c r="H132" s="1409"/>
      <c r="I132" s="1409"/>
      <c r="J132" s="1409"/>
      <c r="K132" s="1409"/>
      <c r="L132" s="1409"/>
      <c r="M132" s="1409"/>
      <c r="N132" s="1409"/>
      <c r="O132" s="1409"/>
      <c r="P132" s="1409"/>
      <c r="Q132" s="1409"/>
      <c r="R132" s="1409"/>
      <c r="S132" s="1410"/>
      <c r="T132" s="1212" t="e">
        <f t="shared" si="3"/>
        <v>#DIV/0!</v>
      </c>
    </row>
    <row r="133" spans="1:20" s="81" customFormat="1" ht="18.75">
      <c r="A133" s="1437" t="s">
        <v>141</v>
      </c>
      <c r="B133" s="1438"/>
      <c r="C133" s="1125"/>
      <c r="D133" s="1126">
        <v>3</v>
      </c>
      <c r="E133" s="1126"/>
      <c r="F133" s="1127"/>
      <c r="G133" s="451">
        <v>7</v>
      </c>
      <c r="H133" s="1128">
        <f aca="true" t="shared" si="11" ref="H133:H138">G133*30</f>
        <v>210</v>
      </c>
      <c r="I133" s="1129">
        <f aca="true" t="shared" si="12" ref="I133:I138">J133+K133+L133</f>
        <v>60</v>
      </c>
      <c r="J133" s="1130">
        <v>30</v>
      </c>
      <c r="K133" s="1126">
        <v>30</v>
      </c>
      <c r="L133" s="1126"/>
      <c r="M133" s="1131">
        <f aca="true" t="shared" si="13" ref="M133:M138">H133-I133</f>
        <v>150</v>
      </c>
      <c r="N133" s="1132"/>
      <c r="O133" s="1133"/>
      <c r="P133" s="1133">
        <v>4</v>
      </c>
      <c r="Q133" s="1134"/>
      <c r="R133" s="1133"/>
      <c r="S133" s="1135"/>
      <c r="T133" s="1212">
        <f t="shared" si="3"/>
        <v>28.57142857142857</v>
      </c>
    </row>
    <row r="134" spans="1:20" s="81" customFormat="1" ht="18.75">
      <c r="A134" s="1372" t="s">
        <v>142</v>
      </c>
      <c r="B134" s="1373"/>
      <c r="C134" s="1145"/>
      <c r="D134" s="483">
        <v>4</v>
      </c>
      <c r="E134" s="483"/>
      <c r="F134" s="935"/>
      <c r="G134" s="561">
        <v>6</v>
      </c>
      <c r="H134" s="552">
        <f t="shared" si="11"/>
        <v>180</v>
      </c>
      <c r="I134" s="599">
        <f t="shared" si="12"/>
        <v>72</v>
      </c>
      <c r="J134" s="553">
        <v>36</v>
      </c>
      <c r="K134" s="598">
        <v>36</v>
      </c>
      <c r="L134" s="598"/>
      <c r="M134" s="600">
        <f t="shared" si="13"/>
        <v>108</v>
      </c>
      <c r="N134" s="558"/>
      <c r="O134" s="533"/>
      <c r="P134" s="1146"/>
      <c r="Q134" s="1147">
        <v>4</v>
      </c>
      <c r="R134" s="1146"/>
      <c r="S134" s="1148"/>
      <c r="T134" s="1212">
        <f t="shared" si="3"/>
        <v>40</v>
      </c>
    </row>
    <row r="135" spans="1:20" s="81" customFormat="1" ht="18.75">
      <c r="A135" s="1372" t="s">
        <v>246</v>
      </c>
      <c r="B135" s="1373"/>
      <c r="C135" s="597"/>
      <c r="D135" s="598">
        <v>5</v>
      </c>
      <c r="E135" s="598"/>
      <c r="F135" s="551"/>
      <c r="G135" s="561">
        <v>5</v>
      </c>
      <c r="H135" s="552">
        <f t="shared" si="11"/>
        <v>150</v>
      </c>
      <c r="I135" s="599">
        <f t="shared" si="12"/>
        <v>45</v>
      </c>
      <c r="J135" s="553">
        <v>30</v>
      </c>
      <c r="K135" s="598">
        <v>15</v>
      </c>
      <c r="L135" s="598"/>
      <c r="M135" s="600">
        <f t="shared" si="13"/>
        <v>105</v>
      </c>
      <c r="N135" s="555"/>
      <c r="O135" s="533"/>
      <c r="P135" s="533"/>
      <c r="Q135" s="556"/>
      <c r="R135" s="533">
        <v>3</v>
      </c>
      <c r="S135" s="671"/>
      <c r="T135" s="1212">
        <f t="shared" si="3"/>
        <v>30</v>
      </c>
    </row>
    <row r="136" spans="1:20" s="81" customFormat="1" ht="18.75">
      <c r="A136" s="1372" t="s">
        <v>247</v>
      </c>
      <c r="B136" s="1373"/>
      <c r="C136" s="597"/>
      <c r="D136" s="598">
        <v>5</v>
      </c>
      <c r="E136" s="598"/>
      <c r="F136" s="551"/>
      <c r="G136" s="561">
        <v>5</v>
      </c>
      <c r="H136" s="1149">
        <f t="shared" si="11"/>
        <v>150</v>
      </c>
      <c r="I136" s="683">
        <f t="shared" si="12"/>
        <v>60</v>
      </c>
      <c r="J136" s="608">
        <v>45</v>
      </c>
      <c r="K136" s="609">
        <v>15</v>
      </c>
      <c r="L136" s="609"/>
      <c r="M136" s="610">
        <f t="shared" si="13"/>
        <v>90</v>
      </c>
      <c r="N136" s="611"/>
      <c r="O136" s="612"/>
      <c r="P136" s="612"/>
      <c r="Q136" s="613"/>
      <c r="R136" s="533">
        <v>4</v>
      </c>
      <c r="S136" s="671"/>
      <c r="T136" s="1212">
        <f t="shared" si="3"/>
        <v>40</v>
      </c>
    </row>
    <row r="137" spans="1:20" s="81" customFormat="1" ht="18.75">
      <c r="A137" s="1377" t="s">
        <v>248</v>
      </c>
      <c r="B137" s="1378"/>
      <c r="C137" s="597"/>
      <c r="D137" s="598">
        <v>6</v>
      </c>
      <c r="E137" s="598"/>
      <c r="F137" s="551"/>
      <c r="G137" s="561">
        <v>4.5</v>
      </c>
      <c r="H137" s="1149">
        <f t="shared" si="11"/>
        <v>135</v>
      </c>
      <c r="I137" s="683">
        <f t="shared" si="12"/>
        <v>62</v>
      </c>
      <c r="J137" s="608">
        <v>36</v>
      </c>
      <c r="K137" s="609">
        <v>26</v>
      </c>
      <c r="L137" s="609"/>
      <c r="M137" s="610">
        <f t="shared" si="13"/>
        <v>73</v>
      </c>
      <c r="N137" s="611"/>
      <c r="O137" s="612"/>
      <c r="P137" s="612"/>
      <c r="Q137" s="613"/>
      <c r="R137" s="533"/>
      <c r="S137" s="671">
        <v>5</v>
      </c>
      <c r="T137" s="1212">
        <f t="shared" si="3"/>
        <v>45.925925925925924</v>
      </c>
    </row>
    <row r="138" spans="1:20" s="81" customFormat="1" ht="19.5" thickBot="1">
      <c r="A138" s="1495" t="s">
        <v>249</v>
      </c>
      <c r="B138" s="1378"/>
      <c r="C138" s="1150"/>
      <c r="D138" s="679">
        <v>6</v>
      </c>
      <c r="E138" s="679"/>
      <c r="F138" s="680"/>
      <c r="G138" s="681">
        <v>4.5</v>
      </c>
      <c r="H138" s="1149">
        <f t="shared" si="11"/>
        <v>135</v>
      </c>
      <c r="I138" s="683">
        <f t="shared" si="12"/>
        <v>98</v>
      </c>
      <c r="J138" s="608">
        <v>72</v>
      </c>
      <c r="K138" s="609">
        <v>26</v>
      </c>
      <c r="L138" s="609"/>
      <c r="M138" s="610">
        <f t="shared" si="13"/>
        <v>37</v>
      </c>
      <c r="N138" s="684"/>
      <c r="O138" s="612"/>
      <c r="P138" s="1151"/>
      <c r="Q138" s="1152"/>
      <c r="R138" s="1153"/>
      <c r="S138" s="1154">
        <v>6</v>
      </c>
      <c r="T138" s="1212">
        <f t="shared" si="3"/>
        <v>72.5925925925926</v>
      </c>
    </row>
    <row r="139" spans="1:20" s="266" customFormat="1" ht="19.5" thickBot="1">
      <c r="A139" s="1155"/>
      <c r="B139" s="1156" t="s">
        <v>149</v>
      </c>
      <c r="C139" s="1121"/>
      <c r="D139" s="1117"/>
      <c r="E139" s="1117"/>
      <c r="F139" s="1118"/>
      <c r="G139" s="1157">
        <f>SUM(G133:G138)</f>
        <v>32</v>
      </c>
      <c r="H139" s="1157">
        <f>SUM(H133:H138)</f>
        <v>960</v>
      </c>
      <c r="I139" s="1157">
        <f>SUM(I133:I138)</f>
        <v>397</v>
      </c>
      <c r="J139" s="1157">
        <f>SUM(J133:J138)</f>
        <v>249</v>
      </c>
      <c r="K139" s="1157">
        <f>SUM(K133:K138)</f>
        <v>148</v>
      </c>
      <c r="L139" s="1157"/>
      <c r="M139" s="1157">
        <f>SUM(M133:M138)</f>
        <v>563</v>
      </c>
      <c r="N139" s="1121"/>
      <c r="O139" s="1117"/>
      <c r="P139" s="1117">
        <f>SUM(P133:P138)</f>
        <v>4</v>
      </c>
      <c r="Q139" s="1117">
        <f>SUM(Q133:Q138)</f>
        <v>4</v>
      </c>
      <c r="R139" s="1117">
        <f>SUM(R133:R138)</f>
        <v>7</v>
      </c>
      <c r="S139" s="1122">
        <f>SUM(S133:S138)</f>
        <v>11</v>
      </c>
      <c r="T139" s="1212">
        <f t="shared" si="3"/>
        <v>41.354166666666664</v>
      </c>
    </row>
    <row r="140" spans="1:21" s="81" customFormat="1" ht="18.75">
      <c r="A140" s="635" t="s">
        <v>150</v>
      </c>
      <c r="B140" s="649" t="s">
        <v>193</v>
      </c>
      <c r="C140" s="1158"/>
      <c r="D140" s="906">
        <v>3</v>
      </c>
      <c r="E140" s="906"/>
      <c r="F140" s="994"/>
      <c r="G140" s="458">
        <v>7</v>
      </c>
      <c r="H140" s="1159">
        <f aca="true" t="shared" si="14" ref="H140:H157">G140*30</f>
        <v>210</v>
      </c>
      <c r="I140" s="1103">
        <f aca="true" t="shared" si="15" ref="I140:I157">J140+K140+L140</f>
        <v>75</v>
      </c>
      <c r="J140" s="951">
        <v>30</v>
      </c>
      <c r="K140" s="1595">
        <v>45</v>
      </c>
      <c r="L140" s="906"/>
      <c r="M140" s="1160">
        <f aca="true" t="shared" si="16" ref="M140:M157">H140-I140</f>
        <v>135</v>
      </c>
      <c r="N140" s="968"/>
      <c r="O140" s="969"/>
      <c r="P140" s="1596">
        <v>5</v>
      </c>
      <c r="Q140" s="573"/>
      <c r="R140" s="969"/>
      <c r="S140" s="1161"/>
      <c r="T140" s="1212">
        <f t="shared" si="3"/>
        <v>35.714285714285715</v>
      </c>
      <c r="U140" s="81" t="s">
        <v>307</v>
      </c>
    </row>
    <row r="141" spans="1:20" s="241" customFormat="1" ht="18.75">
      <c r="A141" s="459" t="s">
        <v>151</v>
      </c>
      <c r="B141" s="443" t="s">
        <v>194</v>
      </c>
      <c r="C141" s="1162"/>
      <c r="D141" s="1163">
        <v>3</v>
      </c>
      <c r="E141" s="1163"/>
      <c r="F141" s="1164"/>
      <c r="G141" s="561">
        <v>7</v>
      </c>
      <c r="H141" s="1162">
        <f t="shared" si="14"/>
        <v>210</v>
      </c>
      <c r="I141" s="599">
        <f t="shared" si="15"/>
        <v>75</v>
      </c>
      <c r="J141" s="553">
        <v>30</v>
      </c>
      <c r="K141" s="1597">
        <v>45</v>
      </c>
      <c r="L141" s="598"/>
      <c r="M141" s="600">
        <f t="shared" si="16"/>
        <v>135</v>
      </c>
      <c r="N141" s="967"/>
      <c r="O141" s="455"/>
      <c r="P141" s="1598">
        <v>5</v>
      </c>
      <c r="Q141" s="996"/>
      <c r="R141" s="455"/>
      <c r="S141" s="665"/>
      <c r="T141" s="1212">
        <f t="shared" si="3"/>
        <v>35.714285714285715</v>
      </c>
    </row>
    <row r="142" spans="1:20" s="81" customFormat="1" ht="18.75">
      <c r="A142" s="459" t="s">
        <v>152</v>
      </c>
      <c r="B142" s="1165" t="s">
        <v>195</v>
      </c>
      <c r="C142" s="597"/>
      <c r="D142" s="598">
        <v>3</v>
      </c>
      <c r="E142" s="598"/>
      <c r="F142" s="962"/>
      <c r="G142" s="561">
        <v>7</v>
      </c>
      <c r="H142" s="552">
        <f t="shared" si="14"/>
        <v>210</v>
      </c>
      <c r="I142" s="599">
        <f t="shared" si="15"/>
        <v>75</v>
      </c>
      <c r="J142" s="553">
        <v>30</v>
      </c>
      <c r="K142" s="1597">
        <v>45</v>
      </c>
      <c r="L142" s="598"/>
      <c r="M142" s="600">
        <f t="shared" si="16"/>
        <v>135</v>
      </c>
      <c r="N142" s="555"/>
      <c r="O142" s="533"/>
      <c r="P142" s="520">
        <v>5</v>
      </c>
      <c r="Q142" s="556"/>
      <c r="R142" s="533"/>
      <c r="S142" s="671"/>
      <c r="T142" s="1212">
        <f aca="true" t="shared" si="17" ref="T142:T157">I142/H142*100</f>
        <v>35.714285714285715</v>
      </c>
    </row>
    <row r="143" spans="1:21" s="81" customFormat="1" ht="18.75">
      <c r="A143" s="459" t="s">
        <v>153</v>
      </c>
      <c r="B143" s="596" t="s">
        <v>196</v>
      </c>
      <c r="C143" s="597"/>
      <c r="D143" s="598">
        <v>4</v>
      </c>
      <c r="E143" s="598"/>
      <c r="F143" s="962"/>
      <c r="G143" s="561">
        <v>6</v>
      </c>
      <c r="H143" s="552">
        <f t="shared" si="14"/>
        <v>180</v>
      </c>
      <c r="I143" s="599">
        <f t="shared" si="15"/>
        <v>72</v>
      </c>
      <c r="J143" s="553">
        <v>36</v>
      </c>
      <c r="K143" s="598">
        <v>36</v>
      </c>
      <c r="L143" s="598"/>
      <c r="M143" s="600">
        <f t="shared" si="16"/>
        <v>108</v>
      </c>
      <c r="N143" s="555"/>
      <c r="O143" s="533"/>
      <c r="P143" s="533"/>
      <c r="Q143" s="556">
        <v>4</v>
      </c>
      <c r="R143" s="533"/>
      <c r="S143" s="671"/>
      <c r="T143" s="1212">
        <f t="shared" si="17"/>
        <v>40</v>
      </c>
      <c r="U143" s="81" t="s">
        <v>307</v>
      </c>
    </row>
    <row r="144" spans="1:20" s="81" customFormat="1" ht="18.75">
      <c r="A144" s="459" t="s">
        <v>102</v>
      </c>
      <c r="B144" s="443" t="s">
        <v>197</v>
      </c>
      <c r="C144" s="597"/>
      <c r="D144" s="598">
        <v>4</v>
      </c>
      <c r="E144" s="598"/>
      <c r="F144" s="962"/>
      <c r="G144" s="561">
        <v>6</v>
      </c>
      <c r="H144" s="552">
        <f t="shared" si="14"/>
        <v>180</v>
      </c>
      <c r="I144" s="599">
        <f t="shared" si="15"/>
        <v>72</v>
      </c>
      <c r="J144" s="553">
        <v>36</v>
      </c>
      <c r="K144" s="598">
        <v>36</v>
      </c>
      <c r="L144" s="598"/>
      <c r="M144" s="600">
        <f t="shared" si="16"/>
        <v>108</v>
      </c>
      <c r="N144" s="555"/>
      <c r="O144" s="533"/>
      <c r="P144" s="533"/>
      <c r="Q144" s="556">
        <v>4</v>
      </c>
      <c r="R144" s="533"/>
      <c r="S144" s="671"/>
      <c r="T144" s="1212">
        <f t="shared" si="17"/>
        <v>40</v>
      </c>
    </row>
    <row r="145" spans="1:20" s="241" customFormat="1" ht="18.75">
      <c r="A145" s="459" t="s">
        <v>103</v>
      </c>
      <c r="B145" s="1165" t="s">
        <v>198</v>
      </c>
      <c r="C145" s="1162"/>
      <c r="D145" s="483">
        <v>4</v>
      </c>
      <c r="E145" s="483"/>
      <c r="F145" s="668"/>
      <c r="G145" s="561">
        <v>6</v>
      </c>
      <c r="H145" s="552">
        <f t="shared" si="14"/>
        <v>180</v>
      </c>
      <c r="I145" s="599">
        <f t="shared" si="15"/>
        <v>72</v>
      </c>
      <c r="J145" s="553">
        <v>36</v>
      </c>
      <c r="K145" s="598">
        <v>36</v>
      </c>
      <c r="L145" s="598"/>
      <c r="M145" s="600">
        <f t="shared" si="16"/>
        <v>108</v>
      </c>
      <c r="N145" s="558"/>
      <c r="O145" s="533"/>
      <c r="P145" s="455"/>
      <c r="Q145" s="996">
        <v>4</v>
      </c>
      <c r="R145" s="455"/>
      <c r="S145" s="665"/>
      <c r="T145" s="1212">
        <f t="shared" si="17"/>
        <v>40</v>
      </c>
    </row>
    <row r="146" spans="1:21" s="81" customFormat="1" ht="18.75">
      <c r="A146" s="459" t="s">
        <v>154</v>
      </c>
      <c r="B146" s="596" t="s">
        <v>199</v>
      </c>
      <c r="C146" s="597"/>
      <c r="D146" s="483">
        <v>5</v>
      </c>
      <c r="E146" s="483"/>
      <c r="F146" s="668"/>
      <c r="G146" s="561">
        <v>5</v>
      </c>
      <c r="H146" s="552">
        <f t="shared" si="14"/>
        <v>150</v>
      </c>
      <c r="I146" s="599">
        <f t="shared" si="15"/>
        <v>45</v>
      </c>
      <c r="J146" s="553">
        <v>30</v>
      </c>
      <c r="K146" s="598">
        <v>15</v>
      </c>
      <c r="L146" s="598"/>
      <c r="M146" s="600">
        <f t="shared" si="16"/>
        <v>105</v>
      </c>
      <c r="N146" s="558"/>
      <c r="O146" s="533"/>
      <c r="P146" s="533"/>
      <c r="Q146" s="556"/>
      <c r="R146" s="533">
        <v>3</v>
      </c>
      <c r="S146" s="671"/>
      <c r="T146" s="1212">
        <f t="shared" si="17"/>
        <v>30</v>
      </c>
      <c r="U146" s="81" t="s">
        <v>308</v>
      </c>
    </row>
    <row r="147" spans="1:20" s="81" customFormat="1" ht="18.75">
      <c r="A147" s="459" t="s">
        <v>131</v>
      </c>
      <c r="B147" s="596" t="s">
        <v>200</v>
      </c>
      <c r="C147" s="597"/>
      <c r="D147" s="598">
        <v>5</v>
      </c>
      <c r="E147" s="598"/>
      <c r="F147" s="962"/>
      <c r="G147" s="561">
        <v>5</v>
      </c>
      <c r="H147" s="552">
        <f t="shared" si="14"/>
        <v>150</v>
      </c>
      <c r="I147" s="599">
        <f t="shared" si="15"/>
        <v>45</v>
      </c>
      <c r="J147" s="553">
        <v>30</v>
      </c>
      <c r="K147" s="598">
        <v>15</v>
      </c>
      <c r="L147" s="598"/>
      <c r="M147" s="600">
        <f t="shared" si="16"/>
        <v>105</v>
      </c>
      <c r="N147" s="555"/>
      <c r="O147" s="533"/>
      <c r="P147" s="533"/>
      <c r="Q147" s="556"/>
      <c r="R147" s="533">
        <v>3</v>
      </c>
      <c r="S147" s="671"/>
      <c r="T147" s="1212">
        <f t="shared" si="17"/>
        <v>30</v>
      </c>
    </row>
    <row r="148" spans="1:20" s="241" customFormat="1" ht="18.75">
      <c r="A148" s="459" t="s">
        <v>155</v>
      </c>
      <c r="B148" s="1165" t="s">
        <v>201</v>
      </c>
      <c r="C148" s="1162"/>
      <c r="D148" s="1163">
        <v>5</v>
      </c>
      <c r="E148" s="1163"/>
      <c r="F148" s="1164"/>
      <c r="G148" s="561">
        <v>5</v>
      </c>
      <c r="H148" s="1162">
        <f t="shared" si="14"/>
        <v>150</v>
      </c>
      <c r="I148" s="599">
        <f t="shared" si="15"/>
        <v>45</v>
      </c>
      <c r="J148" s="553">
        <v>30</v>
      </c>
      <c r="K148" s="598">
        <v>15</v>
      </c>
      <c r="L148" s="598"/>
      <c r="M148" s="600">
        <f t="shared" si="16"/>
        <v>105</v>
      </c>
      <c r="N148" s="967"/>
      <c r="O148" s="455"/>
      <c r="P148" s="455"/>
      <c r="Q148" s="996"/>
      <c r="R148" s="455">
        <v>3</v>
      </c>
      <c r="S148" s="665"/>
      <c r="T148" s="1212">
        <f t="shared" si="17"/>
        <v>30</v>
      </c>
    </row>
    <row r="149" spans="1:21" s="241" customFormat="1" ht="18.75">
      <c r="A149" s="459" t="s">
        <v>156</v>
      </c>
      <c r="B149" s="443" t="s">
        <v>250</v>
      </c>
      <c r="C149" s="1159"/>
      <c r="D149" s="1166">
        <v>5</v>
      </c>
      <c r="E149" s="1166"/>
      <c r="F149" s="1167"/>
      <c r="G149" s="561">
        <v>5</v>
      </c>
      <c r="H149" s="1159">
        <f t="shared" si="14"/>
        <v>150</v>
      </c>
      <c r="I149" s="599">
        <f t="shared" si="15"/>
        <v>60</v>
      </c>
      <c r="J149" s="951">
        <v>45</v>
      </c>
      <c r="K149" s="906">
        <v>15</v>
      </c>
      <c r="L149" s="906"/>
      <c r="M149" s="600">
        <f t="shared" si="16"/>
        <v>90</v>
      </c>
      <c r="N149" s="457"/>
      <c r="O149" s="453"/>
      <c r="P149" s="453"/>
      <c r="Q149" s="454"/>
      <c r="R149" s="455">
        <v>4</v>
      </c>
      <c r="S149" s="665"/>
      <c r="T149" s="1212">
        <f t="shared" si="17"/>
        <v>40</v>
      </c>
      <c r="U149" s="241" t="s">
        <v>309</v>
      </c>
    </row>
    <row r="150" spans="1:20" s="241" customFormat="1" ht="18.75">
      <c r="A150" s="459" t="s">
        <v>157</v>
      </c>
      <c r="B150" s="443" t="s">
        <v>251</v>
      </c>
      <c r="C150" s="1159"/>
      <c r="D150" s="1166">
        <v>5</v>
      </c>
      <c r="E150" s="1166"/>
      <c r="F150" s="1167"/>
      <c r="G150" s="561">
        <v>5</v>
      </c>
      <c r="H150" s="1159">
        <f t="shared" si="14"/>
        <v>150</v>
      </c>
      <c r="I150" s="599">
        <f t="shared" si="15"/>
        <v>60</v>
      </c>
      <c r="J150" s="951">
        <v>45</v>
      </c>
      <c r="K150" s="906">
        <v>15</v>
      </c>
      <c r="L150" s="906"/>
      <c r="M150" s="600">
        <f t="shared" si="16"/>
        <v>90</v>
      </c>
      <c r="N150" s="457"/>
      <c r="O150" s="453"/>
      <c r="P150" s="453"/>
      <c r="Q150" s="454"/>
      <c r="R150" s="455">
        <v>4</v>
      </c>
      <c r="S150" s="665"/>
      <c r="T150" s="1212">
        <f t="shared" si="17"/>
        <v>40</v>
      </c>
    </row>
    <row r="151" spans="1:20" s="241" customFormat="1" ht="18.75">
      <c r="A151" s="459" t="s">
        <v>132</v>
      </c>
      <c r="B151" s="444" t="s">
        <v>252</v>
      </c>
      <c r="C151" s="1159"/>
      <c r="D151" s="1166">
        <v>5</v>
      </c>
      <c r="E151" s="1166"/>
      <c r="F151" s="1167"/>
      <c r="G151" s="561">
        <v>5</v>
      </c>
      <c r="H151" s="1159">
        <f t="shared" si="14"/>
        <v>150</v>
      </c>
      <c r="I151" s="599">
        <f t="shared" si="15"/>
        <v>60</v>
      </c>
      <c r="J151" s="951">
        <v>45</v>
      </c>
      <c r="K151" s="906">
        <v>15</v>
      </c>
      <c r="L151" s="906"/>
      <c r="M151" s="600">
        <f t="shared" si="16"/>
        <v>90</v>
      </c>
      <c r="N151" s="457"/>
      <c r="O151" s="453"/>
      <c r="P151" s="453"/>
      <c r="Q151" s="454"/>
      <c r="R151" s="455">
        <v>4</v>
      </c>
      <c r="S151" s="665"/>
      <c r="T151" s="1212">
        <f t="shared" si="17"/>
        <v>40</v>
      </c>
    </row>
    <row r="152" spans="1:21" s="241" customFormat="1" ht="18.75">
      <c r="A152" s="459" t="s">
        <v>256</v>
      </c>
      <c r="B152" s="445" t="s">
        <v>253</v>
      </c>
      <c r="C152" s="1159"/>
      <c r="D152" s="1166">
        <v>6</v>
      </c>
      <c r="E152" s="1166"/>
      <c r="F152" s="1167"/>
      <c r="G152" s="561">
        <v>4.5</v>
      </c>
      <c r="H152" s="1159">
        <f t="shared" si="14"/>
        <v>135</v>
      </c>
      <c r="I152" s="599">
        <f t="shared" si="15"/>
        <v>62</v>
      </c>
      <c r="J152" s="951">
        <v>36</v>
      </c>
      <c r="K152" s="906">
        <v>26</v>
      </c>
      <c r="L152" s="906"/>
      <c r="M152" s="600">
        <f t="shared" si="16"/>
        <v>73</v>
      </c>
      <c r="N152" s="457"/>
      <c r="O152" s="453"/>
      <c r="P152" s="453"/>
      <c r="Q152" s="454"/>
      <c r="R152" s="455"/>
      <c r="S152" s="665">
        <v>5</v>
      </c>
      <c r="T152" s="1212">
        <f t="shared" si="17"/>
        <v>45.925925925925924</v>
      </c>
      <c r="U152" s="241" t="s">
        <v>303</v>
      </c>
    </row>
    <row r="153" spans="1:20" s="241" customFormat="1" ht="18.75">
      <c r="A153" s="459" t="s">
        <v>257</v>
      </c>
      <c r="B153" s="443" t="s">
        <v>254</v>
      </c>
      <c r="C153" s="1159"/>
      <c r="D153" s="1166">
        <v>6</v>
      </c>
      <c r="E153" s="1166"/>
      <c r="F153" s="1167"/>
      <c r="G153" s="561">
        <v>4.5</v>
      </c>
      <c r="H153" s="1159">
        <f t="shared" si="14"/>
        <v>135</v>
      </c>
      <c r="I153" s="599">
        <f t="shared" si="15"/>
        <v>62</v>
      </c>
      <c r="J153" s="951">
        <v>36</v>
      </c>
      <c r="K153" s="906">
        <v>26</v>
      </c>
      <c r="L153" s="906"/>
      <c r="M153" s="600">
        <f t="shared" si="16"/>
        <v>73</v>
      </c>
      <c r="N153" s="457"/>
      <c r="O153" s="453"/>
      <c r="P153" s="453"/>
      <c r="Q153" s="454"/>
      <c r="R153" s="455"/>
      <c r="S153" s="665">
        <v>5</v>
      </c>
      <c r="T153" s="1212">
        <f t="shared" si="17"/>
        <v>45.925925925925924</v>
      </c>
    </row>
    <row r="154" spans="1:20" s="241" customFormat="1" ht="18.75">
      <c r="A154" s="459" t="s">
        <v>258</v>
      </c>
      <c r="B154" s="1168" t="s">
        <v>255</v>
      </c>
      <c r="C154" s="1159"/>
      <c r="D154" s="1166">
        <v>6</v>
      </c>
      <c r="E154" s="1166"/>
      <c r="F154" s="1167"/>
      <c r="G154" s="561">
        <v>4.5</v>
      </c>
      <c r="H154" s="1159">
        <f t="shared" si="14"/>
        <v>135</v>
      </c>
      <c r="I154" s="599">
        <f t="shared" si="15"/>
        <v>62</v>
      </c>
      <c r="J154" s="951">
        <v>36</v>
      </c>
      <c r="K154" s="906">
        <v>26</v>
      </c>
      <c r="L154" s="906"/>
      <c r="M154" s="600">
        <f t="shared" si="16"/>
        <v>73</v>
      </c>
      <c r="N154" s="457"/>
      <c r="O154" s="453"/>
      <c r="P154" s="453"/>
      <c r="Q154" s="454"/>
      <c r="R154" s="455"/>
      <c r="S154" s="665">
        <v>5</v>
      </c>
      <c r="T154" s="1212">
        <f t="shared" si="17"/>
        <v>45.925925925925924</v>
      </c>
    </row>
    <row r="155" spans="1:21" s="81" customFormat="1" ht="18.75">
      <c r="A155" s="459" t="s">
        <v>259</v>
      </c>
      <c r="B155" s="596" t="s">
        <v>202</v>
      </c>
      <c r="C155" s="1158"/>
      <c r="D155" s="906">
        <v>6</v>
      </c>
      <c r="E155" s="906"/>
      <c r="F155" s="994"/>
      <c r="G155" s="561">
        <v>4.5</v>
      </c>
      <c r="H155" s="1169">
        <f t="shared" si="14"/>
        <v>135</v>
      </c>
      <c r="I155" s="599">
        <f t="shared" si="15"/>
        <v>98</v>
      </c>
      <c r="J155" s="951">
        <v>72</v>
      </c>
      <c r="K155" s="906">
        <v>26</v>
      </c>
      <c r="L155" s="906"/>
      <c r="M155" s="600">
        <f t="shared" si="16"/>
        <v>37</v>
      </c>
      <c r="N155" s="968"/>
      <c r="O155" s="969"/>
      <c r="P155" s="969"/>
      <c r="Q155" s="573"/>
      <c r="R155" s="533"/>
      <c r="S155" s="671">
        <v>6</v>
      </c>
      <c r="T155" s="1212">
        <f t="shared" si="17"/>
        <v>72.5925925925926</v>
      </c>
      <c r="U155" s="81" t="s">
        <v>310</v>
      </c>
    </row>
    <row r="156" spans="1:20" s="241" customFormat="1" ht="18.75">
      <c r="A156" s="459" t="s">
        <v>260</v>
      </c>
      <c r="B156" s="596" t="s">
        <v>203</v>
      </c>
      <c r="C156" s="1159"/>
      <c r="D156" s="572">
        <v>6</v>
      </c>
      <c r="E156" s="572"/>
      <c r="F156" s="997"/>
      <c r="G156" s="561">
        <v>4.5</v>
      </c>
      <c r="H156" s="1169">
        <f t="shared" si="14"/>
        <v>135</v>
      </c>
      <c r="I156" s="599">
        <f t="shared" si="15"/>
        <v>98</v>
      </c>
      <c r="J156" s="951">
        <v>72</v>
      </c>
      <c r="K156" s="906">
        <v>26</v>
      </c>
      <c r="L156" s="906"/>
      <c r="M156" s="600">
        <f t="shared" si="16"/>
        <v>37</v>
      </c>
      <c r="N156" s="473"/>
      <c r="O156" s="969"/>
      <c r="P156" s="453"/>
      <c r="Q156" s="454"/>
      <c r="R156" s="455"/>
      <c r="S156" s="665">
        <v>6</v>
      </c>
      <c r="T156" s="1212">
        <f t="shared" si="17"/>
        <v>72.5925925925926</v>
      </c>
    </row>
    <row r="157" spans="1:20" s="81" customFormat="1" ht="19.5" thickBot="1">
      <c r="A157" s="998" t="s">
        <v>261</v>
      </c>
      <c r="B157" s="1170" t="s">
        <v>204</v>
      </c>
      <c r="C157" s="602"/>
      <c r="D157" s="609">
        <v>6</v>
      </c>
      <c r="E157" s="609"/>
      <c r="F157" s="956"/>
      <c r="G157" s="561">
        <v>4.5</v>
      </c>
      <c r="H157" s="1149">
        <f t="shared" si="14"/>
        <v>135</v>
      </c>
      <c r="I157" s="599">
        <f t="shared" si="15"/>
        <v>98</v>
      </c>
      <c r="J157" s="608">
        <v>72</v>
      </c>
      <c r="K157" s="609">
        <v>26</v>
      </c>
      <c r="L157" s="609"/>
      <c r="M157" s="600">
        <f t="shared" si="16"/>
        <v>37</v>
      </c>
      <c r="N157" s="611"/>
      <c r="O157" s="612"/>
      <c r="P157" s="612"/>
      <c r="Q157" s="613"/>
      <c r="R157" s="612"/>
      <c r="S157" s="685">
        <v>6</v>
      </c>
      <c r="T157" s="1212">
        <f t="shared" si="17"/>
        <v>72.5925925925926</v>
      </c>
    </row>
    <row r="158" spans="1:20" s="81" customFormat="1" ht="19.5" thickBot="1">
      <c r="A158" s="1379" t="s">
        <v>176</v>
      </c>
      <c r="B158" s="1380"/>
      <c r="C158" s="1171"/>
      <c r="D158" s="1172"/>
      <c r="E158" s="1172"/>
      <c r="F158" s="618"/>
      <c r="G158" s="1014"/>
      <c r="H158" s="1173"/>
      <c r="I158" s="1174"/>
      <c r="J158" s="1175"/>
      <c r="K158" s="1176"/>
      <c r="L158" s="1176"/>
      <c r="M158" s="1177"/>
      <c r="N158" s="1178"/>
      <c r="O158" s="1179"/>
      <c r="P158" s="1180"/>
      <c r="Q158" s="1179"/>
      <c r="R158" s="1181"/>
      <c r="S158" s="1182"/>
      <c r="T158" s="168"/>
    </row>
    <row r="159" spans="1:20" s="81" customFormat="1" ht="19.5" thickBot="1">
      <c r="A159" s="1379" t="s">
        <v>101</v>
      </c>
      <c r="B159" s="1380"/>
      <c r="C159" s="616"/>
      <c r="D159" s="617"/>
      <c r="E159" s="617"/>
      <c r="F159" s="618"/>
      <c r="G159" s="1183">
        <f aca="true" t="shared" si="18" ref="G159:S159">G115+G139</f>
        <v>45</v>
      </c>
      <c r="H159" s="1183">
        <f t="shared" si="18"/>
        <v>1350</v>
      </c>
      <c r="I159" s="1183">
        <f t="shared" si="18"/>
        <v>577</v>
      </c>
      <c r="J159" s="1183">
        <f t="shared" si="18"/>
        <v>369</v>
      </c>
      <c r="K159" s="1183">
        <f t="shared" si="18"/>
        <v>148</v>
      </c>
      <c r="L159" s="1183">
        <f t="shared" si="18"/>
        <v>60</v>
      </c>
      <c r="M159" s="1183">
        <f t="shared" si="18"/>
        <v>773</v>
      </c>
      <c r="N159" s="1184">
        <f t="shared" si="18"/>
        <v>0</v>
      </c>
      <c r="O159" s="1184">
        <f t="shared" si="18"/>
        <v>0</v>
      </c>
      <c r="P159" s="1184">
        <f t="shared" si="18"/>
        <v>7</v>
      </c>
      <c r="Q159" s="1184">
        <f t="shared" si="18"/>
        <v>6</v>
      </c>
      <c r="R159" s="1184">
        <f t="shared" si="18"/>
        <v>9</v>
      </c>
      <c r="S159" s="1185">
        <f t="shared" si="18"/>
        <v>13</v>
      </c>
      <c r="T159" s="168"/>
    </row>
    <row r="160" spans="1:20" s="241" customFormat="1" ht="19.5" thickBot="1">
      <c r="A160" s="1488" t="s">
        <v>37</v>
      </c>
      <c r="B160" s="1489"/>
      <c r="C160" s="1489"/>
      <c r="D160" s="1489"/>
      <c r="E160" s="1489"/>
      <c r="F160" s="1489"/>
      <c r="G160" s="1489"/>
      <c r="H160" s="1489"/>
      <c r="I160" s="1489"/>
      <c r="J160" s="1489"/>
      <c r="K160" s="1489"/>
      <c r="L160" s="1489"/>
      <c r="M160" s="1489"/>
      <c r="N160" s="1489"/>
      <c r="O160" s="1489"/>
      <c r="P160" s="1489"/>
      <c r="Q160" s="1489"/>
      <c r="R160" s="1186"/>
      <c r="S160" s="1187"/>
      <c r="T160" s="305"/>
    </row>
    <row r="161" spans="1:20" s="241" customFormat="1" ht="19.5" thickBot="1">
      <c r="A161" s="1486" t="s">
        <v>125</v>
      </c>
      <c r="B161" s="1487"/>
      <c r="C161" s="1188"/>
      <c r="D161" s="1189"/>
      <c r="E161" s="1189"/>
      <c r="F161" s="1190"/>
      <c r="G161" s="1191">
        <f aca="true" t="shared" si="19" ref="G161:M161">G107+G159</f>
        <v>180</v>
      </c>
      <c r="H161" s="1191">
        <f t="shared" si="19"/>
        <v>5400</v>
      </c>
      <c r="I161" s="1191">
        <f t="shared" si="19"/>
        <v>2264</v>
      </c>
      <c r="J161" s="1191">
        <f t="shared" si="19"/>
        <v>1275</v>
      </c>
      <c r="K161" s="1191">
        <f t="shared" si="19"/>
        <v>729</v>
      </c>
      <c r="L161" s="1191">
        <f t="shared" si="19"/>
        <v>260</v>
      </c>
      <c r="M161" s="1191">
        <f t="shared" si="19"/>
        <v>2506</v>
      </c>
      <c r="N161" s="1191"/>
      <c r="O161" s="1191"/>
      <c r="P161" s="1191"/>
      <c r="Q161" s="1192"/>
      <c r="R161" s="1193"/>
      <c r="S161" s="1194"/>
      <c r="T161" s="305"/>
    </row>
    <row r="162" spans="1:21" s="109" customFormat="1" ht="19.5" thickBot="1">
      <c r="A162" s="1430" t="s">
        <v>32</v>
      </c>
      <c r="B162" s="1431"/>
      <c r="C162" s="1195"/>
      <c r="D162" s="1196"/>
      <c r="E162" s="1196"/>
      <c r="F162" s="1197"/>
      <c r="G162" s="1198">
        <f>G161+G158+G108</f>
        <v>240</v>
      </c>
      <c r="H162" s="1198"/>
      <c r="I162" s="1198"/>
      <c r="J162" s="1198"/>
      <c r="K162" s="1198"/>
      <c r="L162" s="1198"/>
      <c r="M162" s="1198"/>
      <c r="N162" s="1198">
        <f aca="true" t="shared" si="20" ref="N162:S162">N159+N107</f>
        <v>22</v>
      </c>
      <c r="O162" s="1198">
        <f t="shared" si="20"/>
        <v>23.5</v>
      </c>
      <c r="P162" s="1198">
        <f t="shared" si="20"/>
        <v>26</v>
      </c>
      <c r="Q162" s="1199">
        <f t="shared" si="20"/>
        <v>22</v>
      </c>
      <c r="R162" s="1199">
        <f t="shared" si="20"/>
        <v>23</v>
      </c>
      <c r="S162" s="1198">
        <f t="shared" si="20"/>
        <v>25</v>
      </c>
      <c r="T162" s="872"/>
      <c r="U162" s="904"/>
    </row>
    <row r="163" spans="1:20" s="241" customFormat="1" ht="19.5" thickBot="1">
      <c r="A163" s="1472" t="s">
        <v>113</v>
      </c>
      <c r="B163" s="1473"/>
      <c r="C163" s="1473"/>
      <c r="D163" s="1473"/>
      <c r="E163" s="1473"/>
      <c r="F163" s="1473"/>
      <c r="G163" s="1473"/>
      <c r="H163" s="1473"/>
      <c r="I163" s="1473"/>
      <c r="J163" s="1473"/>
      <c r="K163" s="1473"/>
      <c r="L163" s="1473"/>
      <c r="M163" s="1474"/>
      <c r="N163" s="1200">
        <v>1</v>
      </c>
      <c r="O163" s="1201">
        <v>2</v>
      </c>
      <c r="P163" s="1201">
        <v>3</v>
      </c>
      <c r="Q163" s="1202">
        <v>4</v>
      </c>
      <c r="R163" s="1201">
        <v>5</v>
      </c>
      <c r="S163" s="1202">
        <v>6</v>
      </c>
      <c r="T163" s="305"/>
    </row>
    <row r="164" spans="1:20" s="241" customFormat="1" ht="19.5" thickBot="1">
      <c r="A164" s="1367" t="s">
        <v>33</v>
      </c>
      <c r="B164" s="1368"/>
      <c r="C164" s="1368"/>
      <c r="D164" s="1368"/>
      <c r="E164" s="1368"/>
      <c r="F164" s="1368"/>
      <c r="G164" s="1368"/>
      <c r="H164" s="1368"/>
      <c r="I164" s="1368"/>
      <c r="J164" s="1368"/>
      <c r="K164" s="1368"/>
      <c r="L164" s="1368"/>
      <c r="M164" s="1369"/>
      <c r="N164" s="1203">
        <f aca="true" t="shared" si="21" ref="N164:S164">N162</f>
        <v>22</v>
      </c>
      <c r="O164" s="1203">
        <f t="shared" si="21"/>
        <v>23.5</v>
      </c>
      <c r="P164" s="1203">
        <f t="shared" si="21"/>
        <v>26</v>
      </c>
      <c r="Q164" s="1204">
        <f t="shared" si="21"/>
        <v>22</v>
      </c>
      <c r="R164" s="1203">
        <f t="shared" si="21"/>
        <v>23</v>
      </c>
      <c r="S164" s="1204">
        <f t="shared" si="21"/>
        <v>25</v>
      </c>
      <c r="T164" s="305"/>
    </row>
    <row r="165" spans="1:20" s="241" customFormat="1" ht="18.75">
      <c r="A165" s="1476" t="s">
        <v>34</v>
      </c>
      <c r="B165" s="1477"/>
      <c r="C165" s="1477"/>
      <c r="D165" s="1477"/>
      <c r="E165" s="1477"/>
      <c r="F165" s="1477"/>
      <c r="G165" s="1477"/>
      <c r="H165" s="1477"/>
      <c r="I165" s="1477"/>
      <c r="J165" s="1477"/>
      <c r="K165" s="1477"/>
      <c r="L165" s="1477"/>
      <c r="M165" s="1477"/>
      <c r="N165" s="1205">
        <v>4</v>
      </c>
      <c r="O165" s="1206">
        <v>4</v>
      </c>
      <c r="P165" s="1206">
        <v>3</v>
      </c>
      <c r="Q165" s="1207">
        <v>3</v>
      </c>
      <c r="R165" s="923">
        <v>3</v>
      </c>
      <c r="S165" s="1208">
        <v>3</v>
      </c>
      <c r="T165" s="305"/>
    </row>
    <row r="166" spans="1:20" s="241" customFormat="1" ht="18.75">
      <c r="A166" s="1370" t="s">
        <v>35</v>
      </c>
      <c r="B166" s="1371"/>
      <c r="C166" s="1371"/>
      <c r="D166" s="1371"/>
      <c r="E166" s="1371"/>
      <c r="F166" s="1371"/>
      <c r="G166" s="1371"/>
      <c r="H166" s="1371"/>
      <c r="I166" s="1371"/>
      <c r="J166" s="1371"/>
      <c r="K166" s="1371"/>
      <c r="L166" s="1371"/>
      <c r="M166" s="1371"/>
      <c r="N166" s="1209">
        <v>3</v>
      </c>
      <c r="O166" s="980">
        <v>4</v>
      </c>
      <c r="P166" s="980">
        <v>4</v>
      </c>
      <c r="Q166" s="1210">
        <v>5</v>
      </c>
      <c r="R166" s="483">
        <v>4</v>
      </c>
      <c r="S166" s="668">
        <v>4</v>
      </c>
      <c r="T166" s="305"/>
    </row>
    <row r="167" spans="1:20" s="241" customFormat="1" ht="19.5" thickBot="1">
      <c r="A167" s="1374" t="s">
        <v>36</v>
      </c>
      <c r="B167" s="1375"/>
      <c r="C167" s="1375"/>
      <c r="D167" s="1375"/>
      <c r="E167" s="1375"/>
      <c r="F167" s="1375"/>
      <c r="G167" s="1375"/>
      <c r="H167" s="1375"/>
      <c r="I167" s="1375"/>
      <c r="J167" s="1375"/>
      <c r="K167" s="1375"/>
      <c r="L167" s="1375"/>
      <c r="M167" s="1376"/>
      <c r="N167" s="1211"/>
      <c r="O167" s="1153"/>
      <c r="P167" s="1153">
        <v>1</v>
      </c>
      <c r="Q167" s="1152">
        <v>1</v>
      </c>
      <c r="R167" s="1153">
        <v>1</v>
      </c>
      <c r="S167" s="1154">
        <v>1</v>
      </c>
      <c r="T167" s="305"/>
    </row>
    <row r="168" spans="1:20" s="241" customFormat="1" ht="19.5" thickBot="1">
      <c r="A168" s="304"/>
      <c r="B168" s="305"/>
      <c r="C168" s="306"/>
      <c r="D168" s="307"/>
      <c r="E168" s="307"/>
      <c r="F168" s="306"/>
      <c r="G168" s="18"/>
      <c r="H168" s="16"/>
      <c r="I168" s="13"/>
      <c r="J168" s="13"/>
      <c r="K168" s="13"/>
      <c r="L168" s="13"/>
      <c r="M168" s="13"/>
      <c r="N168" s="1599">
        <f>G13+G16+G21+G24+G27+G30+G33+G36+G42+G44+G55+G60+G73+G78+G99</f>
        <v>60</v>
      </c>
      <c r="O168" s="1600"/>
      <c r="P168" s="1601">
        <f>G39+G47+G58+G63+G64+G66+G69+G74+G76+G80+G82+G100+G111+G112+G133+G134</f>
        <v>60</v>
      </c>
      <c r="Q168" s="1602"/>
      <c r="R168" s="1603">
        <f>G50+G70+G84+G86+G88+G89+G91+G93+G95+G101+G104+G113+G114+G135+G136+G137+G138</f>
        <v>60</v>
      </c>
      <c r="S168" s="1604"/>
      <c r="T168" s="305"/>
    </row>
    <row r="169" spans="1:20" s="241" customFormat="1" ht="19.5" thickBot="1">
      <c r="A169" s="1475" t="s">
        <v>130</v>
      </c>
      <c r="B169" s="1475"/>
      <c r="C169" s="1475"/>
      <c r="D169" s="1475"/>
      <c r="E169" s="1475"/>
      <c r="F169" s="1475"/>
      <c r="G169" s="1475"/>
      <c r="H169" s="1475"/>
      <c r="I169" s="1475"/>
      <c r="J169" s="1475"/>
      <c r="K169" s="1475"/>
      <c r="L169" s="1475"/>
      <c r="M169" s="1475"/>
      <c r="N169" s="1605">
        <f>N168+P168+R168</f>
        <v>180</v>
      </c>
      <c r="O169" s="1606"/>
      <c r="P169" s="1606"/>
      <c r="Q169" s="1606"/>
      <c r="R169" s="1606"/>
      <c r="S169" s="1607"/>
      <c r="T169" s="305"/>
    </row>
    <row r="170" spans="1:20" s="241" customFormat="1" ht="19.5" thickBot="1">
      <c r="A170" s="309"/>
      <c r="B170" s="309"/>
      <c r="C170" s="309"/>
      <c r="D170" s="309"/>
      <c r="E170" s="309"/>
      <c r="F170" s="309"/>
      <c r="G170" s="1608"/>
      <c r="H170" s="1608"/>
      <c r="I170" s="1608"/>
      <c r="J170" s="1608"/>
      <c r="K170" s="1608"/>
      <c r="L170" s="1608"/>
      <c r="M170" s="1608"/>
      <c r="N170" s="1609"/>
      <c r="O170" s="1610"/>
      <c r="P170" s="1610"/>
      <c r="Q170" s="1610"/>
      <c r="R170" s="1611"/>
      <c r="S170" s="1611"/>
      <c r="T170" s="305"/>
    </row>
    <row r="171" spans="1:20" s="241" customFormat="1" ht="19.5" thickBot="1">
      <c r="A171" s="1391"/>
      <c r="B171" s="1392"/>
      <c r="C171" s="1392"/>
      <c r="D171" s="1392"/>
      <c r="E171" s="1392"/>
      <c r="F171" s="1392"/>
      <c r="G171" s="1392"/>
      <c r="H171" s="1392"/>
      <c r="I171" s="1392"/>
      <c r="J171" s="1392"/>
      <c r="K171" s="1392"/>
      <c r="L171" s="1392"/>
      <c r="M171" s="1392"/>
      <c r="N171" s="1392"/>
      <c r="O171" s="1392"/>
      <c r="P171" s="1392"/>
      <c r="Q171" s="1392"/>
      <c r="R171" s="1186"/>
      <c r="S171" s="1187"/>
      <c r="T171" s="305"/>
    </row>
    <row r="172" spans="1:19" s="168" customFormat="1" ht="18.75">
      <c r="A172" s="320" t="s">
        <v>31</v>
      </c>
      <c r="B172" s="747" t="s">
        <v>39</v>
      </c>
      <c r="C172" s="337"/>
      <c r="D172" s="338"/>
      <c r="E172" s="338"/>
      <c r="F172" s="341"/>
      <c r="G172" s="1612">
        <f>G173+G174</f>
        <v>13.5</v>
      </c>
      <c r="H172" s="1613">
        <f aca="true" t="shared" si="22" ref="H172:M172">H173+H174</f>
        <v>405</v>
      </c>
      <c r="I172" s="1613">
        <f t="shared" si="22"/>
        <v>264</v>
      </c>
      <c r="J172" s="1614">
        <f t="shared" si="22"/>
        <v>4</v>
      </c>
      <c r="K172" s="1615"/>
      <c r="L172" s="1613">
        <f t="shared" si="22"/>
        <v>260</v>
      </c>
      <c r="M172" s="1616">
        <f t="shared" si="22"/>
        <v>141</v>
      </c>
      <c r="N172" s="922"/>
      <c r="O172" s="1617"/>
      <c r="P172" s="923"/>
      <c r="Q172" s="926"/>
      <c r="R172" s="923"/>
      <c r="S172" s="1208"/>
    </row>
    <row r="173" spans="1:19" s="168" customFormat="1" ht="28.5">
      <c r="A173" s="230" t="s">
        <v>210</v>
      </c>
      <c r="B173" s="332" t="s">
        <v>39</v>
      </c>
      <c r="C173" s="139"/>
      <c r="D173" s="146" t="s">
        <v>211</v>
      </c>
      <c r="E173" s="147"/>
      <c r="F173" s="342"/>
      <c r="G173" s="1618">
        <v>6.5</v>
      </c>
      <c r="H173" s="483">
        <f>G173*30</f>
        <v>195</v>
      </c>
      <c r="I173" s="1619">
        <f>J173+K173+L173</f>
        <v>132</v>
      </c>
      <c r="J173" s="668">
        <v>4</v>
      </c>
      <c r="K173" s="476"/>
      <c r="L173" s="572">
        <v>128</v>
      </c>
      <c r="M173" s="1620">
        <f>H173-I173</f>
        <v>63</v>
      </c>
      <c r="N173" s="1621">
        <v>4</v>
      </c>
      <c r="O173" s="1622">
        <v>4</v>
      </c>
      <c r="P173" s="1619"/>
      <c r="Q173" s="1623"/>
      <c r="R173" s="1619"/>
      <c r="S173" s="1624"/>
    </row>
    <row r="174" spans="1:19" s="168" customFormat="1" ht="29.25" thickBot="1">
      <c r="A174" s="326" t="s">
        <v>212</v>
      </c>
      <c r="B174" s="750" t="s">
        <v>39</v>
      </c>
      <c r="C174" s="751"/>
      <c r="D174" s="752" t="s">
        <v>213</v>
      </c>
      <c r="E174" s="753"/>
      <c r="F174" s="754"/>
      <c r="G174" s="1048">
        <v>7</v>
      </c>
      <c r="H174" s="1625">
        <f>G174*30</f>
        <v>210</v>
      </c>
      <c r="I174" s="1626">
        <f>J174+K174+L174</f>
        <v>132</v>
      </c>
      <c r="J174" s="1144"/>
      <c r="K174" s="1627"/>
      <c r="L174" s="1625">
        <v>132</v>
      </c>
      <c r="M174" s="1628">
        <f>H174-I174</f>
        <v>78</v>
      </c>
      <c r="N174" s="1629"/>
      <c r="O174" s="1630"/>
      <c r="P174" s="1626">
        <v>4</v>
      </c>
      <c r="Q174" s="1631">
        <v>4</v>
      </c>
      <c r="R174" s="1626"/>
      <c r="S174" s="1632"/>
    </row>
    <row r="175" spans="1:19" s="168" customFormat="1" ht="37.5">
      <c r="A175" s="320" t="s">
        <v>214</v>
      </c>
      <c r="B175" s="333" t="s">
        <v>215</v>
      </c>
      <c r="C175" s="337"/>
      <c r="D175" s="228"/>
      <c r="E175" s="228"/>
      <c r="F175" s="343"/>
      <c r="G175" s="1633">
        <f>SUM(G176:G179)</f>
        <v>18</v>
      </c>
      <c r="H175" s="1634">
        <f aca="true" t="shared" si="23" ref="H175:M175">SUM(H176:H179)</f>
        <v>540</v>
      </c>
      <c r="I175" s="1634">
        <f t="shared" si="23"/>
        <v>198</v>
      </c>
      <c r="J175" s="1635"/>
      <c r="K175" s="1636"/>
      <c r="L175" s="1634">
        <f t="shared" si="23"/>
        <v>198</v>
      </c>
      <c r="M175" s="1637">
        <f t="shared" si="23"/>
        <v>342</v>
      </c>
      <c r="N175" s="1638"/>
      <c r="O175" s="1639"/>
      <c r="P175" s="1639"/>
      <c r="Q175" s="1640"/>
      <c r="R175" s="1639"/>
      <c r="S175" s="1641"/>
    </row>
    <row r="176" spans="1:19" s="168" customFormat="1" ht="18.75">
      <c r="A176" s="230" t="s">
        <v>219</v>
      </c>
      <c r="B176" s="334" t="s">
        <v>216</v>
      </c>
      <c r="C176" s="339">
        <v>2</v>
      </c>
      <c r="D176" s="311" t="s">
        <v>31</v>
      </c>
      <c r="E176" s="140"/>
      <c r="F176" s="344"/>
      <c r="G176" s="1618">
        <v>9</v>
      </c>
      <c r="H176" s="483">
        <f>G176*30</f>
        <v>270</v>
      </c>
      <c r="I176" s="1642">
        <f>J176+K176+L176</f>
        <v>99</v>
      </c>
      <c r="J176" s="668"/>
      <c r="K176" s="562"/>
      <c r="L176" s="483">
        <v>99</v>
      </c>
      <c r="M176" s="1643">
        <f>H176-I176</f>
        <v>171</v>
      </c>
      <c r="N176" s="1621">
        <v>3</v>
      </c>
      <c r="O176" s="1619">
        <v>3</v>
      </c>
      <c r="P176" s="1619"/>
      <c r="Q176" s="1623"/>
      <c r="R176" s="1619"/>
      <c r="S176" s="1624"/>
    </row>
    <row r="177" spans="1:20" s="241" customFormat="1" ht="19.5" thickBot="1">
      <c r="A177" s="326" t="s">
        <v>220</v>
      </c>
      <c r="B177" s="335" t="s">
        <v>216</v>
      </c>
      <c r="C177" s="340">
        <v>4</v>
      </c>
      <c r="D177" s="327" t="s">
        <v>43</v>
      </c>
      <c r="E177" s="328"/>
      <c r="F177" s="345"/>
      <c r="G177" s="1048">
        <v>9</v>
      </c>
      <c r="H177" s="1625">
        <f>G177*30</f>
        <v>270</v>
      </c>
      <c r="I177" s="1644">
        <f>J177+K177+L177</f>
        <v>99</v>
      </c>
      <c r="J177" s="1144"/>
      <c r="K177" s="1627"/>
      <c r="L177" s="1625">
        <v>99</v>
      </c>
      <c r="M177" s="1628">
        <f>H177-I177</f>
        <v>171</v>
      </c>
      <c r="N177" s="1629"/>
      <c r="O177" s="1626"/>
      <c r="P177" s="1626">
        <v>3</v>
      </c>
      <c r="Q177" s="1631">
        <v>3</v>
      </c>
      <c r="R177" s="1626"/>
      <c r="S177" s="1632"/>
      <c r="T177" s="305"/>
    </row>
    <row r="178" spans="1:20" s="241" customFormat="1" ht="18.75">
      <c r="A178" s="309"/>
      <c r="B178" s="309"/>
      <c r="C178" s="309"/>
      <c r="D178" s="309"/>
      <c r="E178" s="309"/>
      <c r="F178" s="309"/>
      <c r="G178" s="1608"/>
      <c r="H178" s="1608"/>
      <c r="I178" s="1608"/>
      <c r="J178" s="1608"/>
      <c r="K178" s="1608"/>
      <c r="L178" s="1608"/>
      <c r="M178" s="1608"/>
      <c r="N178" s="1645"/>
      <c r="O178" s="862"/>
      <c r="P178" s="862"/>
      <c r="Q178" s="862"/>
      <c r="R178" s="862"/>
      <c r="S178" s="862"/>
      <c r="T178" s="305"/>
    </row>
    <row r="179" spans="1:20" s="241" customFormat="1" ht="18.75">
      <c r="A179" s="309"/>
      <c r="B179" s="316" t="s">
        <v>217</v>
      </c>
      <c r="C179" s="309"/>
      <c r="D179" s="317"/>
      <c r="E179" s="317"/>
      <c r="F179" s="317"/>
      <c r="G179" s="1646"/>
      <c r="H179" s="5"/>
      <c r="I179" s="1647" t="s">
        <v>281</v>
      </c>
      <c r="J179" s="1608"/>
      <c r="K179" s="1608"/>
      <c r="L179" s="1608"/>
      <c r="M179" s="1608"/>
      <c r="N179" s="1645"/>
      <c r="O179" s="862"/>
      <c r="P179" s="862"/>
      <c r="Q179" s="862"/>
      <c r="R179" s="862"/>
      <c r="S179" s="862"/>
      <c r="T179" s="305"/>
    </row>
    <row r="180" spans="1:20" s="241" customFormat="1" ht="18.75">
      <c r="A180" s="304"/>
      <c r="B180" s="319" t="s">
        <v>218</v>
      </c>
      <c r="C180" s="319"/>
      <c r="D180" s="1478"/>
      <c r="E180" s="1478"/>
      <c r="F180" s="1478"/>
      <c r="G180" s="1478"/>
      <c r="H180" s="1648"/>
      <c r="I180" s="1649" t="s">
        <v>165</v>
      </c>
      <c r="J180" s="1649"/>
      <c r="K180" s="1649"/>
      <c r="L180" s="13"/>
      <c r="M180" s="13"/>
      <c r="N180" s="13"/>
      <c r="O180" s="13"/>
      <c r="P180" s="13"/>
      <c r="Q180" s="13"/>
      <c r="R180" s="13"/>
      <c r="S180" s="13"/>
      <c r="T180" s="305"/>
    </row>
    <row r="181" spans="1:20" s="241" customFormat="1" ht="18.75">
      <c r="A181" s="304"/>
      <c r="B181" s="319" t="s">
        <v>191</v>
      </c>
      <c r="C181" s="319"/>
      <c r="D181" s="1470"/>
      <c r="E181" s="1470"/>
      <c r="F181" s="1470"/>
      <c r="G181" s="1470"/>
      <c r="H181" s="1648"/>
      <c r="I181" s="1649" t="s">
        <v>164</v>
      </c>
      <c r="J181" s="1649"/>
      <c r="K181" s="1649"/>
      <c r="L181" s="13"/>
      <c r="M181" s="13"/>
      <c r="N181" s="13"/>
      <c r="O181" s="13"/>
      <c r="P181" s="13"/>
      <c r="Q181" s="13"/>
      <c r="R181" s="13"/>
      <c r="S181" s="13"/>
      <c r="T181" s="305"/>
    </row>
    <row r="182" spans="2:11" ht="18.75">
      <c r="B182" s="22"/>
      <c r="C182" s="22"/>
      <c r="D182" s="22"/>
      <c r="E182" s="22"/>
      <c r="F182" s="22"/>
      <c r="G182" s="23"/>
      <c r="H182" s="23"/>
      <c r="I182" s="23"/>
      <c r="J182" s="23"/>
      <c r="K182" s="23"/>
    </row>
    <row r="183" spans="6:9" ht="18.75">
      <c r="F183" s="24"/>
      <c r="I183" s="19"/>
    </row>
    <row r="184" ht="18.75">
      <c r="F184" s="24"/>
    </row>
    <row r="185" ht="18.75">
      <c r="F185" s="24"/>
    </row>
    <row r="186" ht="18.75">
      <c r="E186" s="24"/>
    </row>
    <row r="187" ht="18.75">
      <c r="F187" s="24"/>
    </row>
    <row r="188" ht="18.75">
      <c r="F188" s="24"/>
    </row>
    <row r="189" ht="18.75">
      <c r="F189" s="24"/>
    </row>
    <row r="190" ht="18.75">
      <c r="E190" s="24"/>
    </row>
    <row r="192" ht="18.75">
      <c r="E192" s="24"/>
    </row>
    <row r="193" spans="1:20" s="6" customFormat="1" ht="18.75">
      <c r="A193" s="14"/>
      <c r="B193" s="13"/>
      <c r="C193" s="14"/>
      <c r="D193" s="14"/>
      <c r="E193" s="14"/>
      <c r="F193" s="14"/>
      <c r="G193" s="25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s="7" customFormat="1" ht="18.75">
      <c r="A194" s="20"/>
      <c r="B194" s="14"/>
      <c r="C194" s="20"/>
      <c r="D194" s="20"/>
      <c r="E194" s="20"/>
      <c r="F194" s="20"/>
      <c r="G194" s="21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1:20" s="7" customFormat="1" ht="18.75">
      <c r="A195" s="20"/>
      <c r="B195" s="20"/>
      <c r="C195" s="20"/>
      <c r="D195" s="20"/>
      <c r="E195" s="20"/>
      <c r="F195" s="20"/>
      <c r="G195" s="21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1:20" s="7" customFormat="1" ht="18.75">
      <c r="A196" s="20"/>
      <c r="B196" s="20"/>
      <c r="C196" s="20"/>
      <c r="D196" s="20"/>
      <c r="E196" s="20"/>
      <c r="F196" s="20"/>
      <c r="G196" s="21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1:20" s="7" customFormat="1" ht="18.75">
      <c r="A197" s="20"/>
      <c r="B197" s="20"/>
      <c r="C197" s="20"/>
      <c r="D197" s="20"/>
      <c r="E197" s="20"/>
      <c r="F197" s="20"/>
      <c r="G197" s="21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1:20" s="7" customFormat="1" ht="18.75">
      <c r="A198" s="20"/>
      <c r="B198" s="20"/>
      <c r="C198" s="20"/>
      <c r="D198" s="20"/>
      <c r="E198" s="20"/>
      <c r="F198" s="20"/>
      <c r="G198" s="21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1:20" s="7" customFormat="1" ht="18.75">
      <c r="A199" s="20"/>
      <c r="B199" s="20"/>
      <c r="C199" s="20"/>
      <c r="D199" s="20"/>
      <c r="E199" s="20"/>
      <c r="F199" s="20"/>
      <c r="G199" s="21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ht="18.75">
      <c r="B200" s="20"/>
    </row>
  </sheetData>
  <sheetProtection selectLockedCells="1" selectUnlockedCells="1"/>
  <mergeCells count="72">
    <mergeCell ref="I101:M101"/>
    <mergeCell ref="A111:B111"/>
    <mergeCell ref="A112:B112"/>
    <mergeCell ref="A108:B108"/>
    <mergeCell ref="A135:B135"/>
    <mergeCell ref="A138:B138"/>
    <mergeCell ref="A171:Q171"/>
    <mergeCell ref="N168:O168"/>
    <mergeCell ref="N169:S169"/>
    <mergeCell ref="I180:K180"/>
    <mergeCell ref="R168:S168"/>
    <mergeCell ref="A158:B158"/>
    <mergeCell ref="A161:B161"/>
    <mergeCell ref="A160:Q160"/>
    <mergeCell ref="H2:M2"/>
    <mergeCell ref="P4:Q4"/>
    <mergeCell ref="A2:A7"/>
    <mergeCell ref="K5:K7"/>
    <mergeCell ref="D181:G181"/>
    <mergeCell ref="I181:K181"/>
    <mergeCell ref="A163:M163"/>
    <mergeCell ref="A169:M169"/>
    <mergeCell ref="A165:M165"/>
    <mergeCell ref="D180:G180"/>
    <mergeCell ref="A107:B107"/>
    <mergeCell ref="A53:S53"/>
    <mergeCell ref="D4:D7"/>
    <mergeCell ref="J102:S102"/>
    <mergeCell ref="A105:B105"/>
    <mergeCell ref="A1:Q1"/>
    <mergeCell ref="J5:J7"/>
    <mergeCell ref="J4:L4"/>
    <mergeCell ref="I3:L3"/>
    <mergeCell ref="E5:E7"/>
    <mergeCell ref="A97:B97"/>
    <mergeCell ref="A162:B162"/>
    <mergeCell ref="A98:S98"/>
    <mergeCell ref="A114:B114"/>
    <mergeCell ref="A133:B133"/>
    <mergeCell ref="F5:F7"/>
    <mergeCell ref="A103:S103"/>
    <mergeCell ref="I104:M104"/>
    <mergeCell ref="A106:B106"/>
    <mergeCell ref="A109:Q109"/>
    <mergeCell ref="A132:S132"/>
    <mergeCell ref="C4:C7"/>
    <mergeCell ref="C2:F3"/>
    <mergeCell ref="I4:I7"/>
    <mergeCell ref="L5:L7"/>
    <mergeCell ref="A96:B96"/>
    <mergeCell ref="A52:B52"/>
    <mergeCell ref="N4:O4"/>
    <mergeCell ref="A113:B113"/>
    <mergeCell ref="A110:Q110"/>
    <mergeCell ref="H3:H7"/>
    <mergeCell ref="A10:S10"/>
    <mergeCell ref="A51:B51"/>
    <mergeCell ref="B2:B7"/>
    <mergeCell ref="A9:S9"/>
    <mergeCell ref="M3:M7"/>
    <mergeCell ref="E4:F4"/>
    <mergeCell ref="N2:S3"/>
    <mergeCell ref="R4:S4"/>
    <mergeCell ref="G2:G7"/>
    <mergeCell ref="P168:Q168"/>
    <mergeCell ref="A164:M164"/>
    <mergeCell ref="A166:M166"/>
    <mergeCell ref="A134:B134"/>
    <mergeCell ref="A167:M167"/>
    <mergeCell ref="A137:B137"/>
    <mergeCell ref="A136:B136"/>
    <mergeCell ref="A159:B159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56" r:id="rId1"/>
  <rowBreaks count="4" manualBreakCount="4">
    <brk id="44" max="18" man="1"/>
    <brk id="86" max="18" man="1"/>
    <brk id="131" max="18" man="1"/>
    <brk id="17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2"/>
  <sheetViews>
    <sheetView view="pageBreakPreview" zoomScale="75" zoomScaleNormal="50" zoomScaleSheetLayoutView="75" zoomScalePageLayoutView="0" workbookViewId="0" topLeftCell="A1">
      <selection activeCell="F153" sqref="F153"/>
    </sheetView>
  </sheetViews>
  <sheetFormatPr defaultColWidth="9.25390625" defaultRowHeight="12.75"/>
  <cols>
    <col min="1" max="1" width="8.75390625" style="15" customWidth="1"/>
    <col min="2" max="2" width="84.75390625" style="13" customWidth="1"/>
    <col min="3" max="3" width="5.75390625" style="16" customWidth="1"/>
    <col min="4" max="4" width="7.75390625" style="17" customWidth="1"/>
    <col min="5" max="5" width="6.25390625" style="17" customWidth="1"/>
    <col min="6" max="6" width="6.25390625" style="16" customWidth="1"/>
    <col min="7" max="7" width="10.375" style="18" customWidth="1"/>
    <col min="8" max="8" width="9.375" style="16" customWidth="1"/>
    <col min="9" max="9" width="8.75390625" style="13" customWidth="1"/>
    <col min="10" max="10" width="8.375" style="13" customWidth="1"/>
    <col min="11" max="11" width="8.00390625" style="13" customWidth="1"/>
    <col min="12" max="12" width="8.75390625" style="13" customWidth="1"/>
    <col min="13" max="13" width="9.25390625" style="13" customWidth="1"/>
    <col min="14" max="16" width="7.625" style="13" customWidth="1"/>
    <col min="17" max="20" width="8.25390625" style="13" customWidth="1"/>
    <col min="21" max="21" width="9.25390625" style="5" customWidth="1"/>
    <col min="22" max="27" width="10.625" style="890" customWidth="1"/>
    <col min="28" max="16384" width="9.25390625" style="5" customWidth="1"/>
  </cols>
  <sheetData>
    <row r="1" spans="1:27" s="81" customFormat="1" ht="19.5" thickBot="1">
      <c r="A1" s="1455" t="s">
        <v>280</v>
      </c>
      <c r="B1" s="1456"/>
      <c r="C1" s="1456"/>
      <c r="D1" s="1456"/>
      <c r="E1" s="1456"/>
      <c r="F1" s="1456"/>
      <c r="G1" s="1456"/>
      <c r="H1" s="1456"/>
      <c r="I1" s="1456"/>
      <c r="J1" s="1456"/>
      <c r="K1" s="1456"/>
      <c r="L1" s="1456"/>
      <c r="M1" s="1456"/>
      <c r="N1" s="1457"/>
      <c r="O1" s="1457"/>
      <c r="P1" s="1457"/>
      <c r="Q1" s="1457"/>
      <c r="R1" s="371"/>
      <c r="S1" s="371"/>
      <c r="T1" s="371"/>
      <c r="V1" s="882"/>
      <c r="W1" s="882"/>
      <c r="X1" s="882"/>
      <c r="Y1" s="882"/>
      <c r="Z1" s="882"/>
      <c r="AA1" s="882"/>
    </row>
    <row r="2" spans="1:27" s="81" customFormat="1" ht="18.75" customHeight="1">
      <c r="A2" s="1467" t="s">
        <v>46</v>
      </c>
      <c r="B2" s="1388" t="s">
        <v>23</v>
      </c>
      <c r="C2" s="1412" t="s">
        <v>75</v>
      </c>
      <c r="D2" s="1413"/>
      <c r="E2" s="1413"/>
      <c r="F2" s="1414"/>
      <c r="G2" s="1462" t="s">
        <v>24</v>
      </c>
      <c r="H2" s="1466" t="s">
        <v>47</v>
      </c>
      <c r="I2" s="1466"/>
      <c r="J2" s="1466"/>
      <c r="K2" s="1466"/>
      <c r="L2" s="1466"/>
      <c r="M2" s="1466"/>
      <c r="N2" s="1400" t="s">
        <v>126</v>
      </c>
      <c r="O2" s="1401"/>
      <c r="P2" s="1401"/>
      <c r="Q2" s="1401"/>
      <c r="R2" s="1401"/>
      <c r="S2" s="1402"/>
      <c r="T2" s="857"/>
      <c r="V2" s="882"/>
      <c r="W2" s="882"/>
      <c r="X2" s="882"/>
      <c r="Y2" s="882"/>
      <c r="Z2" s="882"/>
      <c r="AA2" s="882"/>
    </row>
    <row r="3" spans="1:27" s="81" customFormat="1" ht="18.75">
      <c r="A3" s="1468"/>
      <c r="B3" s="1389"/>
      <c r="C3" s="1415"/>
      <c r="D3" s="1416"/>
      <c r="E3" s="1416"/>
      <c r="F3" s="1417"/>
      <c r="G3" s="1463"/>
      <c r="H3" s="1381" t="s">
        <v>25</v>
      </c>
      <c r="I3" s="1389" t="s">
        <v>48</v>
      </c>
      <c r="J3" s="1459"/>
      <c r="K3" s="1459"/>
      <c r="L3" s="1459"/>
      <c r="M3" s="1394" t="s">
        <v>26</v>
      </c>
      <c r="N3" s="1403"/>
      <c r="O3" s="1404"/>
      <c r="P3" s="1404"/>
      <c r="Q3" s="1404"/>
      <c r="R3" s="1404"/>
      <c r="S3" s="1405"/>
      <c r="T3" s="857"/>
      <c r="V3" s="882"/>
      <c r="W3" s="882"/>
      <c r="X3" s="882"/>
      <c r="Y3" s="882"/>
      <c r="Z3" s="882"/>
      <c r="AA3" s="882"/>
    </row>
    <row r="4" spans="1:27" s="81" customFormat="1" ht="18.75">
      <c r="A4" s="1468"/>
      <c r="B4" s="1389"/>
      <c r="C4" s="1411" t="s">
        <v>49</v>
      </c>
      <c r="D4" s="1411" t="s">
        <v>50</v>
      </c>
      <c r="E4" s="1398" t="s">
        <v>51</v>
      </c>
      <c r="F4" s="1399"/>
      <c r="G4" s="1463"/>
      <c r="H4" s="1381"/>
      <c r="I4" s="1418" t="s">
        <v>21</v>
      </c>
      <c r="J4" s="1458" t="s">
        <v>52</v>
      </c>
      <c r="K4" s="1458"/>
      <c r="L4" s="1458"/>
      <c r="M4" s="1395"/>
      <c r="N4" s="1423" t="s">
        <v>72</v>
      </c>
      <c r="O4" s="1406"/>
      <c r="P4" s="1406" t="s">
        <v>73</v>
      </c>
      <c r="Q4" s="1407"/>
      <c r="R4" s="1406" t="s">
        <v>279</v>
      </c>
      <c r="S4" s="1407"/>
      <c r="T4" s="858"/>
      <c r="V4" s="882"/>
      <c r="W4" s="882"/>
      <c r="X4" s="882"/>
      <c r="Y4" s="882"/>
      <c r="Z4" s="882"/>
      <c r="AA4" s="882"/>
    </row>
    <row r="5" spans="1:27" s="81" customFormat="1" ht="18.75">
      <c r="A5" s="1468"/>
      <c r="B5" s="1389"/>
      <c r="C5" s="1381"/>
      <c r="D5" s="1381"/>
      <c r="E5" s="1394" t="s">
        <v>53</v>
      </c>
      <c r="F5" s="1439" t="s">
        <v>54</v>
      </c>
      <c r="G5" s="1464"/>
      <c r="H5" s="1381"/>
      <c r="I5" s="1419"/>
      <c r="J5" s="1411" t="s">
        <v>27</v>
      </c>
      <c r="K5" s="1411" t="s">
        <v>114</v>
      </c>
      <c r="L5" s="1411" t="s">
        <v>28</v>
      </c>
      <c r="M5" s="1396"/>
      <c r="N5" s="155">
        <v>1</v>
      </c>
      <c r="O5" s="156">
        <v>2</v>
      </c>
      <c r="P5" s="156">
        <v>3</v>
      </c>
      <c r="Q5" s="164">
        <v>4</v>
      </c>
      <c r="R5" s="156">
        <v>5</v>
      </c>
      <c r="S5" s="157">
        <v>6</v>
      </c>
      <c r="T5" s="859"/>
      <c r="V5" s="882"/>
      <c r="W5" s="882"/>
      <c r="X5" s="882"/>
      <c r="Y5" s="882"/>
      <c r="Z5" s="882"/>
      <c r="AA5" s="882"/>
    </row>
    <row r="6" spans="1:27" s="81" customFormat="1" ht="18.75">
      <c r="A6" s="1468"/>
      <c r="B6" s="1389"/>
      <c r="C6" s="1381"/>
      <c r="D6" s="1381"/>
      <c r="E6" s="1460"/>
      <c r="F6" s="1439"/>
      <c r="G6" s="1464"/>
      <c r="H6" s="1381"/>
      <c r="I6" s="1419"/>
      <c r="J6" s="1411"/>
      <c r="K6" s="1411"/>
      <c r="L6" s="1411"/>
      <c r="M6" s="1396"/>
      <c r="N6" s="397" t="s">
        <v>74</v>
      </c>
      <c r="O6" s="398"/>
      <c r="P6" s="399"/>
      <c r="Q6" s="398"/>
      <c r="R6" s="398"/>
      <c r="S6" s="656"/>
      <c r="T6" s="168"/>
      <c r="V6" s="882"/>
      <c r="W6" s="882"/>
      <c r="X6" s="882"/>
      <c r="Y6" s="882"/>
      <c r="Z6" s="882"/>
      <c r="AA6" s="882"/>
    </row>
    <row r="7" spans="1:27" s="81" customFormat="1" ht="19.5" thickBot="1">
      <c r="A7" s="1469"/>
      <c r="B7" s="1390"/>
      <c r="C7" s="1382"/>
      <c r="D7" s="1382"/>
      <c r="E7" s="1461"/>
      <c r="F7" s="1440"/>
      <c r="G7" s="1465"/>
      <c r="H7" s="1382"/>
      <c r="I7" s="1420"/>
      <c r="J7" s="1421"/>
      <c r="K7" s="1421"/>
      <c r="L7" s="1421"/>
      <c r="M7" s="1397"/>
      <c r="N7" s="158">
        <v>15</v>
      </c>
      <c r="O7" s="159">
        <v>18</v>
      </c>
      <c r="P7" s="159">
        <v>15</v>
      </c>
      <c r="Q7" s="373">
        <v>18</v>
      </c>
      <c r="R7" s="657">
        <v>15</v>
      </c>
      <c r="S7" s="658">
        <v>13</v>
      </c>
      <c r="T7" s="859"/>
      <c r="V7" s="856" t="s">
        <v>296</v>
      </c>
      <c r="W7" s="856" t="s">
        <v>297</v>
      </c>
      <c r="X7" s="856" t="s">
        <v>298</v>
      </c>
      <c r="Y7" s="856" t="s">
        <v>299</v>
      </c>
      <c r="Z7" s="856" t="s">
        <v>300</v>
      </c>
      <c r="AA7" s="856" t="s">
        <v>301</v>
      </c>
    </row>
    <row r="8" spans="1:27" s="81" customFormat="1" ht="19.5" thickBot="1">
      <c r="A8" s="659">
        <v>1</v>
      </c>
      <c r="B8" s="660">
        <v>2</v>
      </c>
      <c r="C8" s="660">
        <v>3</v>
      </c>
      <c r="D8" s="660">
        <v>4</v>
      </c>
      <c r="E8" s="660">
        <v>5</v>
      </c>
      <c r="F8" s="660">
        <v>6</v>
      </c>
      <c r="G8" s="660">
        <v>7</v>
      </c>
      <c r="H8" s="660">
        <v>8</v>
      </c>
      <c r="I8" s="660">
        <v>9</v>
      </c>
      <c r="J8" s="660">
        <v>10</v>
      </c>
      <c r="K8" s="660">
        <v>11</v>
      </c>
      <c r="L8" s="660">
        <v>12</v>
      </c>
      <c r="M8" s="184">
        <v>13</v>
      </c>
      <c r="N8" s="661">
        <v>14</v>
      </c>
      <c r="O8" s="662">
        <v>15</v>
      </c>
      <c r="P8" s="662">
        <v>16</v>
      </c>
      <c r="Q8" s="663">
        <v>17</v>
      </c>
      <c r="R8" s="662">
        <v>18</v>
      </c>
      <c r="S8" s="663">
        <v>19</v>
      </c>
      <c r="T8" s="858"/>
      <c r="V8" s="882"/>
      <c r="W8" s="882"/>
      <c r="X8" s="882"/>
      <c r="Y8" s="882"/>
      <c r="Z8" s="882"/>
      <c r="AA8" s="882"/>
    </row>
    <row r="9" spans="1:27" s="81" customFormat="1" ht="19.5" thickBot="1">
      <c r="A9" s="1391" t="s">
        <v>106</v>
      </c>
      <c r="B9" s="1392"/>
      <c r="C9" s="1392"/>
      <c r="D9" s="1392"/>
      <c r="E9" s="1392"/>
      <c r="F9" s="1392"/>
      <c r="G9" s="1392"/>
      <c r="H9" s="1392"/>
      <c r="I9" s="1392"/>
      <c r="J9" s="1392"/>
      <c r="K9" s="1392"/>
      <c r="L9" s="1392"/>
      <c r="M9" s="1392"/>
      <c r="N9" s="1392"/>
      <c r="O9" s="1392"/>
      <c r="P9" s="1392"/>
      <c r="Q9" s="1392"/>
      <c r="R9" s="1392"/>
      <c r="S9" s="1393"/>
      <c r="T9" s="793"/>
      <c r="V9" s="882"/>
      <c r="W9" s="882"/>
      <c r="X9" s="882"/>
      <c r="Y9" s="882"/>
      <c r="Z9" s="882"/>
      <c r="AA9" s="882"/>
    </row>
    <row r="10" spans="1:27" s="108" customFormat="1" ht="19.5" thickBot="1">
      <c r="A10" s="1383" t="s">
        <v>107</v>
      </c>
      <c r="B10" s="1384"/>
      <c r="C10" s="1384"/>
      <c r="D10" s="1384"/>
      <c r="E10" s="1384"/>
      <c r="F10" s="1384"/>
      <c r="G10" s="1384"/>
      <c r="H10" s="1384"/>
      <c r="I10" s="1384"/>
      <c r="J10" s="1384"/>
      <c r="K10" s="1384"/>
      <c r="L10" s="1384"/>
      <c r="M10" s="1384"/>
      <c r="N10" s="1384"/>
      <c r="O10" s="1384"/>
      <c r="P10" s="1384"/>
      <c r="Q10" s="1384"/>
      <c r="R10" s="1384"/>
      <c r="S10" s="1385"/>
      <c r="T10" s="858"/>
      <c r="V10" s="883"/>
      <c r="W10" s="883"/>
      <c r="X10" s="883"/>
      <c r="Y10" s="883"/>
      <c r="Z10" s="883"/>
      <c r="AA10" s="883"/>
    </row>
    <row r="11" spans="1:27" s="456" customFormat="1" ht="18.75">
      <c r="A11" s="635" t="s">
        <v>55</v>
      </c>
      <c r="B11" s="636" t="s">
        <v>134</v>
      </c>
      <c r="C11" s="622"/>
      <c r="D11" s="449"/>
      <c r="E11" s="449"/>
      <c r="F11" s="450"/>
      <c r="G11" s="451">
        <v>2</v>
      </c>
      <c r="H11" s="622"/>
      <c r="I11" s="449"/>
      <c r="J11" s="449"/>
      <c r="K11" s="449"/>
      <c r="L11" s="449"/>
      <c r="M11" s="450"/>
      <c r="N11" s="448"/>
      <c r="O11" s="449"/>
      <c r="P11" s="449"/>
      <c r="Q11" s="450"/>
      <c r="R11" s="449"/>
      <c r="S11" s="664"/>
      <c r="T11" s="485"/>
      <c r="V11" s="856" t="b">
        <f aca="true" t="shared" si="0" ref="V11:AA11">ISBLANK(N11)</f>
        <v>1</v>
      </c>
      <c r="W11" s="856" t="b">
        <f t="shared" si="0"/>
        <v>1</v>
      </c>
      <c r="X11" s="856" t="b">
        <f t="shared" si="0"/>
        <v>1</v>
      </c>
      <c r="Y11" s="856" t="b">
        <f t="shared" si="0"/>
        <v>1</v>
      </c>
      <c r="Z11" s="856" t="b">
        <f t="shared" si="0"/>
        <v>1</v>
      </c>
      <c r="AA11" s="856" t="b">
        <f t="shared" si="0"/>
        <v>1</v>
      </c>
    </row>
    <row r="12" spans="1:27" s="456" customFormat="1" ht="18.75">
      <c r="A12" s="467"/>
      <c r="B12" s="637" t="s">
        <v>171</v>
      </c>
      <c r="C12" s="452"/>
      <c r="D12" s="453"/>
      <c r="E12" s="453"/>
      <c r="F12" s="454"/>
      <c r="G12" s="458">
        <v>1</v>
      </c>
      <c r="H12" s="452"/>
      <c r="I12" s="453"/>
      <c r="J12" s="453"/>
      <c r="K12" s="453"/>
      <c r="L12" s="453"/>
      <c r="M12" s="454"/>
      <c r="N12" s="457"/>
      <c r="O12" s="453"/>
      <c r="P12" s="453"/>
      <c r="Q12" s="454"/>
      <c r="R12" s="455"/>
      <c r="S12" s="665"/>
      <c r="T12" s="485"/>
      <c r="V12" s="856" t="b">
        <f aca="true" t="shared" si="1" ref="V12:W50">ISBLANK(N12)</f>
        <v>1</v>
      </c>
      <c r="W12" s="856" t="b">
        <f t="shared" si="1"/>
        <v>1</v>
      </c>
      <c r="X12" s="856" t="b">
        <f aca="true" t="shared" si="2" ref="X12:AA50">ISBLANK(P12)</f>
        <v>1</v>
      </c>
      <c r="Y12" s="856" t="b">
        <f t="shared" si="2"/>
        <v>1</v>
      </c>
      <c r="Z12" s="856" t="b">
        <f t="shared" si="2"/>
        <v>1</v>
      </c>
      <c r="AA12" s="856" t="b">
        <f t="shared" si="2"/>
        <v>1</v>
      </c>
    </row>
    <row r="13" spans="1:27" s="466" customFormat="1" ht="18.75">
      <c r="A13" s="459"/>
      <c r="B13" s="638" t="s">
        <v>96</v>
      </c>
      <c r="C13" s="615"/>
      <c r="D13" s="460">
        <v>1</v>
      </c>
      <c r="E13" s="461"/>
      <c r="F13" s="462"/>
      <c r="G13" s="458">
        <v>1</v>
      </c>
      <c r="H13" s="463">
        <f>G13*30</f>
        <v>30</v>
      </c>
      <c r="I13" s="460">
        <f>J13+K13+L13</f>
        <v>15</v>
      </c>
      <c r="J13" s="807">
        <v>8</v>
      </c>
      <c r="K13" s="807"/>
      <c r="L13" s="807">
        <v>7</v>
      </c>
      <c r="M13" s="464">
        <f>H13-I13</f>
        <v>15</v>
      </c>
      <c r="N13" s="465">
        <v>1</v>
      </c>
      <c r="O13" s="461"/>
      <c r="P13" s="461"/>
      <c r="Q13" s="462"/>
      <c r="R13" s="461"/>
      <c r="S13" s="666"/>
      <c r="T13" s="860"/>
      <c r="V13" s="856" t="b">
        <f t="shared" si="1"/>
        <v>0</v>
      </c>
      <c r="W13" s="856" t="b">
        <f t="shared" si="1"/>
        <v>1</v>
      </c>
      <c r="X13" s="856" t="b">
        <f t="shared" si="2"/>
        <v>1</v>
      </c>
      <c r="Y13" s="856" t="b">
        <f t="shared" si="2"/>
        <v>1</v>
      </c>
      <c r="Z13" s="856" t="b">
        <f t="shared" si="2"/>
        <v>1</v>
      </c>
      <c r="AA13" s="856" t="b">
        <f t="shared" si="2"/>
        <v>1</v>
      </c>
    </row>
    <row r="14" spans="1:27" s="456" customFormat="1" ht="18.75">
      <c r="A14" s="467" t="s">
        <v>56</v>
      </c>
      <c r="B14" s="639" t="s">
        <v>105</v>
      </c>
      <c r="C14" s="471"/>
      <c r="D14" s="469"/>
      <c r="E14" s="469"/>
      <c r="F14" s="470"/>
      <c r="G14" s="458">
        <v>3</v>
      </c>
      <c r="H14" s="471"/>
      <c r="I14" s="469"/>
      <c r="J14" s="469"/>
      <c r="K14" s="469"/>
      <c r="L14" s="469"/>
      <c r="M14" s="470"/>
      <c r="N14" s="468"/>
      <c r="O14" s="469"/>
      <c r="P14" s="469"/>
      <c r="Q14" s="470"/>
      <c r="R14" s="460"/>
      <c r="S14" s="667"/>
      <c r="T14" s="861"/>
      <c r="V14" s="856" t="b">
        <f t="shared" si="1"/>
        <v>1</v>
      </c>
      <c r="W14" s="856" t="b">
        <f t="shared" si="1"/>
        <v>1</v>
      </c>
      <c r="X14" s="856" t="b">
        <f t="shared" si="2"/>
        <v>1</v>
      </c>
      <c r="Y14" s="856" t="b">
        <f t="shared" si="2"/>
        <v>1</v>
      </c>
      <c r="Z14" s="856" t="b">
        <f t="shared" si="2"/>
        <v>1</v>
      </c>
      <c r="AA14" s="856" t="b">
        <f t="shared" si="2"/>
        <v>1</v>
      </c>
    </row>
    <row r="15" spans="1:27" s="456" customFormat="1" ht="18.75">
      <c r="A15" s="459"/>
      <c r="B15" s="640" t="s">
        <v>171</v>
      </c>
      <c r="C15" s="463"/>
      <c r="D15" s="460"/>
      <c r="E15" s="460"/>
      <c r="F15" s="464"/>
      <c r="G15" s="458">
        <v>2</v>
      </c>
      <c r="H15" s="463"/>
      <c r="I15" s="460"/>
      <c r="J15" s="460"/>
      <c r="K15" s="460"/>
      <c r="L15" s="460"/>
      <c r="M15" s="464"/>
      <c r="N15" s="465"/>
      <c r="O15" s="460"/>
      <c r="P15" s="460"/>
      <c r="Q15" s="464"/>
      <c r="R15" s="460"/>
      <c r="S15" s="667"/>
      <c r="T15" s="861"/>
      <c r="V15" s="856" t="b">
        <f t="shared" si="1"/>
        <v>1</v>
      </c>
      <c r="W15" s="856" t="b">
        <f t="shared" si="1"/>
        <v>1</v>
      </c>
      <c r="X15" s="856" t="b">
        <f t="shared" si="2"/>
        <v>1</v>
      </c>
      <c r="Y15" s="856" t="b">
        <f t="shared" si="2"/>
        <v>1</v>
      </c>
      <c r="Z15" s="856" t="b">
        <f t="shared" si="2"/>
        <v>1</v>
      </c>
      <c r="AA15" s="856" t="b">
        <f t="shared" si="2"/>
        <v>1</v>
      </c>
    </row>
    <row r="16" spans="1:27" s="484" customFormat="1" ht="18.75">
      <c r="A16" s="467"/>
      <c r="B16" s="638" t="s">
        <v>96</v>
      </c>
      <c r="C16" s="476"/>
      <c r="D16" s="474" t="s">
        <v>283</v>
      </c>
      <c r="E16" s="474"/>
      <c r="F16" s="475"/>
      <c r="G16" s="458">
        <v>1</v>
      </c>
      <c r="H16" s="476">
        <f>G16*30</f>
        <v>30</v>
      </c>
      <c r="I16" s="477">
        <v>10</v>
      </c>
      <c r="J16" s="474">
        <v>10</v>
      </c>
      <c r="K16" s="474"/>
      <c r="L16" s="474"/>
      <c r="M16" s="478">
        <f>H16-I16</f>
        <v>20</v>
      </c>
      <c r="N16" s="479"/>
      <c r="O16" s="480">
        <v>0.5</v>
      </c>
      <c r="P16" s="481"/>
      <c r="Q16" s="482"/>
      <c r="R16" s="483"/>
      <c r="S16" s="668"/>
      <c r="T16" s="862"/>
      <c r="V16" s="856" t="b">
        <f t="shared" si="1"/>
        <v>1</v>
      </c>
      <c r="W16" s="856" t="b">
        <f t="shared" si="1"/>
        <v>0</v>
      </c>
      <c r="X16" s="856" t="b">
        <f t="shared" si="2"/>
        <v>1</v>
      </c>
      <c r="Y16" s="856" t="b">
        <f t="shared" si="2"/>
        <v>1</v>
      </c>
      <c r="Z16" s="856" t="b">
        <f t="shared" si="2"/>
        <v>1</v>
      </c>
      <c r="AA16" s="856" t="b">
        <f t="shared" si="2"/>
        <v>1</v>
      </c>
    </row>
    <row r="17" spans="1:27" s="484" customFormat="1" ht="18.75">
      <c r="A17" s="467" t="s">
        <v>57</v>
      </c>
      <c r="B17" s="640" t="s">
        <v>172</v>
      </c>
      <c r="C17" s="623" t="s">
        <v>127</v>
      </c>
      <c r="D17" s="486"/>
      <c r="E17" s="487"/>
      <c r="F17" s="488"/>
      <c r="G17" s="458">
        <v>4</v>
      </c>
      <c r="H17" s="476"/>
      <c r="I17" s="489"/>
      <c r="J17" s="489"/>
      <c r="K17" s="486"/>
      <c r="L17" s="486"/>
      <c r="M17" s="490"/>
      <c r="N17" s="479"/>
      <c r="O17" s="480"/>
      <c r="P17" s="481"/>
      <c r="Q17" s="482"/>
      <c r="R17" s="483"/>
      <c r="S17" s="668"/>
      <c r="T17" s="862"/>
      <c r="V17" s="856" t="b">
        <f t="shared" si="1"/>
        <v>1</v>
      </c>
      <c r="W17" s="856" t="b">
        <f t="shared" si="1"/>
        <v>1</v>
      </c>
      <c r="X17" s="856" t="b">
        <f t="shared" si="2"/>
        <v>1</v>
      </c>
      <c r="Y17" s="856" t="b">
        <f t="shared" si="2"/>
        <v>1</v>
      </c>
      <c r="Z17" s="856" t="b">
        <f t="shared" si="2"/>
        <v>1</v>
      </c>
      <c r="AA17" s="856" t="b">
        <f t="shared" si="2"/>
        <v>1</v>
      </c>
    </row>
    <row r="18" spans="1:27" s="484" customFormat="1" ht="37.5">
      <c r="A18" s="467" t="s">
        <v>58</v>
      </c>
      <c r="B18" s="641" t="s">
        <v>173</v>
      </c>
      <c r="C18" s="624" t="s">
        <v>127</v>
      </c>
      <c r="D18" s="491"/>
      <c r="E18" s="491"/>
      <c r="F18" s="492"/>
      <c r="G18" s="493">
        <v>4</v>
      </c>
      <c r="H18" s="476"/>
      <c r="I18" s="489"/>
      <c r="J18" s="489"/>
      <c r="K18" s="486"/>
      <c r="L18" s="486"/>
      <c r="M18" s="490"/>
      <c r="N18" s="479"/>
      <c r="O18" s="480"/>
      <c r="P18" s="481"/>
      <c r="Q18" s="482"/>
      <c r="R18" s="483"/>
      <c r="S18" s="668"/>
      <c r="T18" s="862"/>
      <c r="V18" s="856" t="b">
        <f t="shared" si="1"/>
        <v>1</v>
      </c>
      <c r="W18" s="856" t="b">
        <f t="shared" si="1"/>
        <v>1</v>
      </c>
      <c r="X18" s="856" t="b">
        <f t="shared" si="2"/>
        <v>1</v>
      </c>
      <c r="Y18" s="856" t="b">
        <f t="shared" si="2"/>
        <v>1</v>
      </c>
      <c r="Z18" s="856" t="b">
        <f t="shared" si="2"/>
        <v>1</v>
      </c>
      <c r="AA18" s="856" t="b">
        <f t="shared" si="2"/>
        <v>1</v>
      </c>
    </row>
    <row r="19" spans="1:27" s="507" customFormat="1" ht="18.75">
      <c r="A19" s="494" t="s">
        <v>59</v>
      </c>
      <c r="B19" s="410" t="s">
        <v>229</v>
      </c>
      <c r="C19" s="625"/>
      <c r="D19" s="495"/>
      <c r="E19" s="496"/>
      <c r="F19" s="497"/>
      <c r="G19" s="498">
        <v>4</v>
      </c>
      <c r="H19" s="476"/>
      <c r="I19" s="499"/>
      <c r="J19" s="499"/>
      <c r="K19" s="500"/>
      <c r="L19" s="500"/>
      <c r="M19" s="501"/>
      <c r="N19" s="502"/>
      <c r="O19" s="503"/>
      <c r="P19" s="504"/>
      <c r="Q19" s="505"/>
      <c r="R19" s="506"/>
      <c r="S19" s="669"/>
      <c r="T19" s="863"/>
      <c r="V19" s="856" t="b">
        <f t="shared" si="1"/>
        <v>1</v>
      </c>
      <c r="W19" s="856" t="b">
        <f t="shared" si="1"/>
        <v>1</v>
      </c>
      <c r="X19" s="856" t="b">
        <f t="shared" si="2"/>
        <v>1</v>
      </c>
      <c r="Y19" s="856" t="b">
        <f t="shared" si="2"/>
        <v>1</v>
      </c>
      <c r="Z19" s="856" t="b">
        <f t="shared" si="2"/>
        <v>1</v>
      </c>
      <c r="AA19" s="856" t="b">
        <f t="shared" si="2"/>
        <v>1</v>
      </c>
    </row>
    <row r="20" spans="1:27" s="507" customFormat="1" ht="18.75">
      <c r="A20" s="494"/>
      <c r="B20" s="410" t="s">
        <v>171</v>
      </c>
      <c r="C20" s="626"/>
      <c r="D20" s="511"/>
      <c r="E20" s="512"/>
      <c r="F20" s="509"/>
      <c r="G20" s="498">
        <v>1</v>
      </c>
      <c r="H20" s="476"/>
      <c r="I20" s="510"/>
      <c r="J20" s="499"/>
      <c r="K20" s="500"/>
      <c r="L20" s="500"/>
      <c r="M20" s="501"/>
      <c r="N20" s="502"/>
      <c r="O20" s="503"/>
      <c r="P20" s="504"/>
      <c r="Q20" s="505"/>
      <c r="R20" s="506"/>
      <c r="S20" s="669"/>
      <c r="T20" s="863"/>
      <c r="V20" s="856" t="b">
        <f t="shared" si="1"/>
        <v>1</v>
      </c>
      <c r="W20" s="856" t="b">
        <f t="shared" si="1"/>
        <v>1</v>
      </c>
      <c r="X20" s="856" t="b">
        <f t="shared" si="2"/>
        <v>1</v>
      </c>
      <c r="Y20" s="856" t="b">
        <f t="shared" si="2"/>
        <v>1</v>
      </c>
      <c r="Z20" s="856" t="b">
        <f t="shared" si="2"/>
        <v>1</v>
      </c>
      <c r="AA20" s="856" t="b">
        <f t="shared" si="2"/>
        <v>1</v>
      </c>
    </row>
    <row r="21" spans="1:27" s="507" customFormat="1" ht="18.75">
      <c r="A21" s="494"/>
      <c r="B21" s="642" t="s">
        <v>96</v>
      </c>
      <c r="C21" s="626"/>
      <c r="D21" s="511">
        <v>1</v>
      </c>
      <c r="E21" s="512"/>
      <c r="F21" s="509"/>
      <c r="G21" s="498">
        <v>3</v>
      </c>
      <c r="H21" s="476">
        <f>G21*30</f>
        <v>90</v>
      </c>
      <c r="I21" s="477">
        <f>SUM(J21:L21)</f>
        <v>45</v>
      </c>
      <c r="J21" s="814">
        <v>15</v>
      </c>
      <c r="K21" s="815"/>
      <c r="L21" s="815">
        <v>30</v>
      </c>
      <c r="M21" s="501">
        <f>H21-I21</f>
        <v>45</v>
      </c>
      <c r="N21" s="816">
        <v>3</v>
      </c>
      <c r="O21" s="503"/>
      <c r="P21" s="504"/>
      <c r="Q21" s="505"/>
      <c r="R21" s="506"/>
      <c r="S21" s="669"/>
      <c r="T21" s="863"/>
      <c r="V21" s="856" t="b">
        <f t="shared" si="1"/>
        <v>0</v>
      </c>
      <c r="W21" s="856" t="b">
        <f t="shared" si="1"/>
        <v>1</v>
      </c>
      <c r="X21" s="856" t="b">
        <f t="shared" si="2"/>
        <v>1</v>
      </c>
      <c r="Y21" s="856" t="b">
        <f t="shared" si="2"/>
        <v>1</v>
      </c>
      <c r="Z21" s="856" t="b">
        <f t="shared" si="2"/>
        <v>1</v>
      </c>
      <c r="AA21" s="856" t="b">
        <f t="shared" si="2"/>
        <v>1</v>
      </c>
    </row>
    <row r="22" spans="1:27" s="466" customFormat="1" ht="18.75">
      <c r="A22" s="513" t="s">
        <v>60</v>
      </c>
      <c r="B22" s="410" t="s">
        <v>163</v>
      </c>
      <c r="C22" s="627"/>
      <c r="D22" s="511"/>
      <c r="E22" s="512"/>
      <c r="F22" s="514"/>
      <c r="G22" s="498">
        <v>8</v>
      </c>
      <c r="H22" s="515"/>
      <c r="I22" s="477"/>
      <c r="J22" s="499"/>
      <c r="K22" s="500"/>
      <c r="L22" s="500"/>
      <c r="M22" s="501"/>
      <c r="N22" s="516"/>
      <c r="O22" s="517"/>
      <c r="P22" s="518"/>
      <c r="Q22" s="519"/>
      <c r="R22" s="520"/>
      <c r="S22" s="670"/>
      <c r="T22" s="864"/>
      <c r="V22" s="856" t="b">
        <f t="shared" si="1"/>
        <v>1</v>
      </c>
      <c r="W22" s="856" t="b">
        <f t="shared" si="1"/>
        <v>1</v>
      </c>
      <c r="X22" s="856" t="b">
        <f t="shared" si="2"/>
        <v>1</v>
      </c>
      <c r="Y22" s="856" t="b">
        <f t="shared" si="2"/>
        <v>1</v>
      </c>
      <c r="Z22" s="856" t="b">
        <f t="shared" si="2"/>
        <v>1</v>
      </c>
      <c r="AA22" s="856" t="b">
        <f t="shared" si="2"/>
        <v>1</v>
      </c>
    </row>
    <row r="23" spans="1:27" s="466" customFormat="1" ht="18.75">
      <c r="A23" s="513"/>
      <c r="B23" s="643" t="s">
        <v>171</v>
      </c>
      <c r="C23" s="628"/>
      <c r="D23" s="511"/>
      <c r="E23" s="512"/>
      <c r="F23" s="522"/>
      <c r="G23" s="523">
        <v>4</v>
      </c>
      <c r="H23" s="515"/>
      <c r="I23" s="477"/>
      <c r="J23" s="499"/>
      <c r="K23" s="500"/>
      <c r="L23" s="500"/>
      <c r="M23" s="501"/>
      <c r="N23" s="516"/>
      <c r="O23" s="517"/>
      <c r="P23" s="518"/>
      <c r="Q23" s="519"/>
      <c r="R23" s="520"/>
      <c r="S23" s="670"/>
      <c r="T23" s="864"/>
      <c r="V23" s="856" t="b">
        <f t="shared" si="1"/>
        <v>1</v>
      </c>
      <c r="W23" s="856" t="b">
        <f t="shared" si="1"/>
        <v>1</v>
      </c>
      <c r="X23" s="856" t="b">
        <f t="shared" si="2"/>
        <v>1</v>
      </c>
      <c r="Y23" s="856" t="b">
        <f t="shared" si="2"/>
        <v>1</v>
      </c>
      <c r="Z23" s="856" t="b">
        <f t="shared" si="2"/>
        <v>1</v>
      </c>
      <c r="AA23" s="856" t="b">
        <f t="shared" si="2"/>
        <v>1</v>
      </c>
    </row>
    <row r="24" spans="1:27" s="466" customFormat="1" ht="18.75">
      <c r="A24" s="513"/>
      <c r="B24" s="644" t="s">
        <v>96</v>
      </c>
      <c r="C24" s="629">
        <v>1</v>
      </c>
      <c r="D24" s="524"/>
      <c r="E24" s="524"/>
      <c r="F24" s="525"/>
      <c r="G24" s="523">
        <v>4</v>
      </c>
      <c r="H24" s="515">
        <f>G24*30</f>
        <v>120</v>
      </c>
      <c r="I24" s="477">
        <f>SUM(J24:L24)</f>
        <v>75</v>
      </c>
      <c r="J24" s="499">
        <v>30</v>
      </c>
      <c r="K24" s="500">
        <v>45</v>
      </c>
      <c r="L24" s="500"/>
      <c r="M24" s="501">
        <f>H24-I24</f>
        <v>45</v>
      </c>
      <c r="N24" s="516">
        <v>5</v>
      </c>
      <c r="O24" s="517"/>
      <c r="P24" s="518"/>
      <c r="Q24" s="519"/>
      <c r="R24" s="520"/>
      <c r="S24" s="670"/>
      <c r="T24" s="864"/>
      <c r="V24" s="856" t="b">
        <f t="shared" si="1"/>
        <v>0</v>
      </c>
      <c r="W24" s="856" t="b">
        <f t="shared" si="1"/>
        <v>1</v>
      </c>
      <c r="X24" s="856" t="b">
        <f t="shared" si="2"/>
        <v>1</v>
      </c>
      <c r="Y24" s="856" t="b">
        <f t="shared" si="2"/>
        <v>1</v>
      </c>
      <c r="Z24" s="856" t="b">
        <f t="shared" si="2"/>
        <v>1</v>
      </c>
      <c r="AA24" s="856" t="b">
        <f t="shared" si="2"/>
        <v>1</v>
      </c>
    </row>
    <row r="25" spans="1:27" s="534" customFormat="1" ht="18.75">
      <c r="A25" s="459" t="s">
        <v>83</v>
      </c>
      <c r="B25" s="645" t="s">
        <v>77</v>
      </c>
      <c r="C25" s="630"/>
      <c r="D25" s="526"/>
      <c r="E25" s="526"/>
      <c r="F25" s="527"/>
      <c r="G25" s="458">
        <f>G26+G27</f>
        <v>15</v>
      </c>
      <c r="H25" s="528"/>
      <c r="I25" s="489"/>
      <c r="J25" s="489"/>
      <c r="K25" s="486"/>
      <c r="L25" s="486"/>
      <c r="M25" s="490"/>
      <c r="N25" s="529"/>
      <c r="O25" s="530"/>
      <c r="P25" s="531"/>
      <c r="Q25" s="532"/>
      <c r="R25" s="533"/>
      <c r="S25" s="671"/>
      <c r="T25" s="865"/>
      <c r="V25" s="856" t="b">
        <f t="shared" si="1"/>
        <v>1</v>
      </c>
      <c r="W25" s="856" t="b">
        <f t="shared" si="1"/>
        <v>1</v>
      </c>
      <c r="X25" s="856" t="b">
        <f t="shared" si="2"/>
        <v>1</v>
      </c>
      <c r="Y25" s="856" t="b">
        <f t="shared" si="2"/>
        <v>1</v>
      </c>
      <c r="Z25" s="856" t="b">
        <f t="shared" si="2"/>
        <v>1</v>
      </c>
      <c r="AA25" s="856" t="b">
        <f t="shared" si="2"/>
        <v>1</v>
      </c>
    </row>
    <row r="26" spans="1:27" s="534" customFormat="1" ht="18.75">
      <c r="A26" s="459"/>
      <c r="B26" s="640" t="s">
        <v>171</v>
      </c>
      <c r="C26" s="630"/>
      <c r="D26" s="526"/>
      <c r="E26" s="526"/>
      <c r="F26" s="527"/>
      <c r="G26" s="808">
        <v>9</v>
      </c>
      <c r="H26" s="528"/>
      <c r="I26" s="489"/>
      <c r="J26" s="489"/>
      <c r="K26" s="486"/>
      <c r="L26" s="486"/>
      <c r="M26" s="490"/>
      <c r="N26" s="529"/>
      <c r="O26" s="530"/>
      <c r="P26" s="531"/>
      <c r="Q26" s="532"/>
      <c r="R26" s="533"/>
      <c r="S26" s="671"/>
      <c r="T26" s="865"/>
      <c r="V26" s="856" t="b">
        <f t="shared" si="1"/>
        <v>1</v>
      </c>
      <c r="W26" s="856" t="b">
        <f t="shared" si="1"/>
        <v>1</v>
      </c>
      <c r="X26" s="856" t="b">
        <f t="shared" si="2"/>
        <v>1</v>
      </c>
      <c r="Y26" s="856" t="b">
        <f t="shared" si="2"/>
        <v>1</v>
      </c>
      <c r="Z26" s="856" t="b">
        <f t="shared" si="2"/>
        <v>1</v>
      </c>
      <c r="AA26" s="856" t="b">
        <f t="shared" si="2"/>
        <v>1</v>
      </c>
    </row>
    <row r="27" spans="1:27" s="534" customFormat="1" ht="18.75">
      <c r="A27" s="459"/>
      <c r="B27" s="638" t="s">
        <v>96</v>
      </c>
      <c r="C27" s="631">
        <v>1</v>
      </c>
      <c r="D27" s="536"/>
      <c r="E27" s="536"/>
      <c r="F27" s="488"/>
      <c r="G27" s="809">
        <v>6</v>
      </c>
      <c r="H27" s="528">
        <f>G27*30</f>
        <v>180</v>
      </c>
      <c r="I27" s="489">
        <f>J27+K27+L27</f>
        <v>60</v>
      </c>
      <c r="J27" s="803">
        <v>30</v>
      </c>
      <c r="K27" s="804"/>
      <c r="L27" s="804">
        <v>30</v>
      </c>
      <c r="M27" s="805">
        <f>H27-I27</f>
        <v>120</v>
      </c>
      <c r="N27" s="806">
        <v>4</v>
      </c>
      <c r="O27" s="530"/>
      <c r="P27" s="531"/>
      <c r="Q27" s="532"/>
      <c r="R27" s="533"/>
      <c r="S27" s="671"/>
      <c r="T27" s="865"/>
      <c r="V27" s="856" t="b">
        <f t="shared" si="1"/>
        <v>0</v>
      </c>
      <c r="W27" s="856" t="b">
        <f t="shared" si="1"/>
        <v>1</v>
      </c>
      <c r="X27" s="856" t="b">
        <f t="shared" si="2"/>
        <v>1</v>
      </c>
      <c r="Y27" s="856" t="b">
        <f t="shared" si="2"/>
        <v>1</v>
      </c>
      <c r="Z27" s="856" t="b">
        <f t="shared" si="2"/>
        <v>1</v>
      </c>
      <c r="AA27" s="856" t="b">
        <f t="shared" si="2"/>
        <v>1</v>
      </c>
    </row>
    <row r="28" spans="1:27" s="534" customFormat="1" ht="37.5">
      <c r="A28" s="459" t="s">
        <v>84</v>
      </c>
      <c r="B28" s="645" t="s">
        <v>78</v>
      </c>
      <c r="C28" s="631"/>
      <c r="D28" s="487"/>
      <c r="E28" s="487"/>
      <c r="F28" s="488"/>
      <c r="G28" s="458">
        <v>4</v>
      </c>
      <c r="H28" s="528"/>
      <c r="I28" s="489"/>
      <c r="J28" s="489"/>
      <c r="K28" s="486"/>
      <c r="L28" s="486"/>
      <c r="M28" s="490"/>
      <c r="N28" s="529"/>
      <c r="O28" s="530"/>
      <c r="P28" s="531"/>
      <c r="Q28" s="532"/>
      <c r="R28" s="533"/>
      <c r="S28" s="671"/>
      <c r="T28" s="865"/>
      <c r="V28" s="856" t="b">
        <f t="shared" si="1"/>
        <v>1</v>
      </c>
      <c r="W28" s="856" t="b">
        <f t="shared" si="1"/>
        <v>1</v>
      </c>
      <c r="X28" s="856" t="b">
        <f t="shared" si="2"/>
        <v>1</v>
      </c>
      <c r="Y28" s="856" t="b">
        <f t="shared" si="2"/>
        <v>1</v>
      </c>
      <c r="Z28" s="856" t="b">
        <f t="shared" si="2"/>
        <v>1</v>
      </c>
      <c r="AA28" s="856" t="b">
        <f t="shared" si="2"/>
        <v>1</v>
      </c>
    </row>
    <row r="29" spans="1:27" s="534" customFormat="1" ht="18.75">
      <c r="A29" s="459"/>
      <c r="B29" s="640" t="s">
        <v>171</v>
      </c>
      <c r="C29" s="631"/>
      <c r="D29" s="487"/>
      <c r="E29" s="487"/>
      <c r="F29" s="488"/>
      <c r="G29" s="809">
        <v>1.5</v>
      </c>
      <c r="H29" s="528"/>
      <c r="I29" s="489"/>
      <c r="J29" s="489"/>
      <c r="K29" s="486"/>
      <c r="L29" s="486"/>
      <c r="M29" s="490"/>
      <c r="N29" s="529"/>
      <c r="O29" s="530"/>
      <c r="P29" s="531"/>
      <c r="Q29" s="532"/>
      <c r="R29" s="533"/>
      <c r="S29" s="671"/>
      <c r="T29" s="865"/>
      <c r="V29" s="856" t="b">
        <f t="shared" si="1"/>
        <v>1</v>
      </c>
      <c r="W29" s="856" t="b">
        <f t="shared" si="1"/>
        <v>1</v>
      </c>
      <c r="X29" s="856" t="b">
        <f t="shared" si="2"/>
        <v>1</v>
      </c>
      <c r="Y29" s="856" t="b">
        <f t="shared" si="2"/>
        <v>1</v>
      </c>
      <c r="Z29" s="856" t="b">
        <f t="shared" si="2"/>
        <v>1</v>
      </c>
      <c r="AA29" s="856" t="b">
        <f t="shared" si="2"/>
        <v>1</v>
      </c>
    </row>
    <row r="30" spans="1:27" s="534" customFormat="1" ht="18.75">
      <c r="A30" s="459"/>
      <c r="B30" s="638" t="s">
        <v>96</v>
      </c>
      <c r="C30" s="631">
        <v>2</v>
      </c>
      <c r="D30" s="487"/>
      <c r="E30" s="487"/>
      <c r="F30" s="488"/>
      <c r="G30" s="808">
        <v>2.5</v>
      </c>
      <c r="H30" s="528">
        <f>G30*30</f>
        <v>75</v>
      </c>
      <c r="I30" s="489">
        <f>J30+K30+L30</f>
        <v>36</v>
      </c>
      <c r="J30" s="489">
        <v>18</v>
      </c>
      <c r="K30" s="486"/>
      <c r="L30" s="486">
        <v>18</v>
      </c>
      <c r="M30" s="537">
        <f>H30-I30</f>
        <v>39</v>
      </c>
      <c r="N30" s="529"/>
      <c r="O30" s="530">
        <v>2</v>
      </c>
      <c r="P30" s="531"/>
      <c r="Q30" s="532"/>
      <c r="R30" s="533"/>
      <c r="S30" s="671"/>
      <c r="T30" s="865"/>
      <c r="V30" s="856" t="b">
        <f t="shared" si="1"/>
        <v>1</v>
      </c>
      <c r="W30" s="856" t="b">
        <f t="shared" si="1"/>
        <v>0</v>
      </c>
      <c r="X30" s="856" t="b">
        <f t="shared" si="2"/>
        <v>1</v>
      </c>
      <c r="Y30" s="856" t="b">
        <f t="shared" si="2"/>
        <v>1</v>
      </c>
      <c r="Z30" s="856" t="b">
        <f t="shared" si="2"/>
        <v>1</v>
      </c>
      <c r="AA30" s="856" t="b">
        <f t="shared" si="2"/>
        <v>1</v>
      </c>
    </row>
    <row r="31" spans="1:27" s="534" customFormat="1" ht="18.75">
      <c r="A31" s="459" t="s">
        <v>85</v>
      </c>
      <c r="B31" s="646" t="s">
        <v>80</v>
      </c>
      <c r="C31" s="632"/>
      <c r="D31" s="538"/>
      <c r="E31" s="538"/>
      <c r="F31" s="539"/>
      <c r="G31" s="458">
        <f>G32+G33</f>
        <v>11.5</v>
      </c>
      <c r="H31" s="540"/>
      <c r="I31" s="541"/>
      <c r="J31" s="541"/>
      <c r="K31" s="542"/>
      <c r="L31" s="542"/>
      <c r="M31" s="543"/>
      <c r="N31" s="544"/>
      <c r="O31" s="545"/>
      <c r="P31" s="546"/>
      <c r="Q31" s="547"/>
      <c r="R31" s="533"/>
      <c r="S31" s="671"/>
      <c r="T31" s="865"/>
      <c r="V31" s="856" t="b">
        <f t="shared" si="1"/>
        <v>1</v>
      </c>
      <c r="W31" s="856" t="b">
        <f t="shared" si="1"/>
        <v>1</v>
      </c>
      <c r="X31" s="856" t="b">
        <f t="shared" si="2"/>
        <v>1</v>
      </c>
      <c r="Y31" s="856" t="b">
        <f t="shared" si="2"/>
        <v>1</v>
      </c>
      <c r="Z31" s="856" t="b">
        <f t="shared" si="2"/>
        <v>1</v>
      </c>
      <c r="AA31" s="856" t="b">
        <f t="shared" si="2"/>
        <v>1</v>
      </c>
    </row>
    <row r="32" spans="1:27" s="534" customFormat="1" ht="18.75">
      <c r="A32" s="459"/>
      <c r="B32" s="640" t="s">
        <v>171</v>
      </c>
      <c r="C32" s="632"/>
      <c r="D32" s="538"/>
      <c r="E32" s="538"/>
      <c r="F32" s="539"/>
      <c r="G32" s="548">
        <v>6</v>
      </c>
      <c r="H32" s="540"/>
      <c r="I32" s="541"/>
      <c r="J32" s="541"/>
      <c r="K32" s="542"/>
      <c r="L32" s="542"/>
      <c r="M32" s="543"/>
      <c r="N32" s="544"/>
      <c r="O32" s="545"/>
      <c r="P32" s="546"/>
      <c r="Q32" s="547"/>
      <c r="R32" s="533"/>
      <c r="S32" s="671"/>
      <c r="T32" s="865"/>
      <c r="V32" s="856" t="b">
        <f t="shared" si="1"/>
        <v>1</v>
      </c>
      <c r="W32" s="856" t="b">
        <f t="shared" si="1"/>
        <v>1</v>
      </c>
      <c r="X32" s="856" t="b">
        <f t="shared" si="2"/>
        <v>1</v>
      </c>
      <c r="Y32" s="856" t="b">
        <f t="shared" si="2"/>
        <v>1</v>
      </c>
      <c r="Z32" s="856" t="b">
        <f t="shared" si="2"/>
        <v>1</v>
      </c>
      <c r="AA32" s="856" t="b">
        <f t="shared" si="2"/>
        <v>1</v>
      </c>
    </row>
    <row r="33" spans="1:27" s="534" customFormat="1" ht="18.75">
      <c r="A33" s="459"/>
      <c r="B33" s="638" t="s">
        <v>96</v>
      </c>
      <c r="C33" s="633" t="s">
        <v>31</v>
      </c>
      <c r="D33" s="538"/>
      <c r="E33" s="538"/>
      <c r="F33" s="539"/>
      <c r="G33" s="549">
        <v>5.5</v>
      </c>
      <c r="H33" s="540">
        <f>G33*30</f>
        <v>165</v>
      </c>
      <c r="I33" s="810">
        <f>J33+K33+L33</f>
        <v>60</v>
      </c>
      <c r="J33" s="810">
        <v>30</v>
      </c>
      <c r="K33" s="810">
        <v>15</v>
      </c>
      <c r="L33" s="810">
        <v>15</v>
      </c>
      <c r="M33" s="811">
        <f>H33-I33</f>
        <v>105</v>
      </c>
      <c r="N33" s="812">
        <v>4</v>
      </c>
      <c r="O33" s="545"/>
      <c r="P33" s="546"/>
      <c r="Q33" s="547"/>
      <c r="R33" s="533"/>
      <c r="S33" s="671"/>
      <c r="T33" s="865"/>
      <c r="V33" s="856" t="b">
        <f t="shared" si="1"/>
        <v>0</v>
      </c>
      <c r="W33" s="856" t="b">
        <f t="shared" si="1"/>
        <v>1</v>
      </c>
      <c r="X33" s="856" t="b">
        <f t="shared" si="2"/>
        <v>1</v>
      </c>
      <c r="Y33" s="856" t="b">
        <f t="shared" si="2"/>
        <v>1</v>
      </c>
      <c r="Z33" s="856" t="b">
        <f t="shared" si="2"/>
        <v>1</v>
      </c>
      <c r="AA33" s="856" t="b">
        <f t="shared" si="2"/>
        <v>1</v>
      </c>
    </row>
    <row r="34" spans="1:27" s="534" customFormat="1" ht="18.75">
      <c r="A34" s="459" t="s">
        <v>112</v>
      </c>
      <c r="B34" s="647" t="s">
        <v>44</v>
      </c>
      <c r="C34" s="597"/>
      <c r="D34" s="550"/>
      <c r="E34" s="550"/>
      <c r="F34" s="551"/>
      <c r="G34" s="458">
        <v>4</v>
      </c>
      <c r="H34" s="552"/>
      <c r="I34" s="553"/>
      <c r="J34" s="553"/>
      <c r="K34" s="553"/>
      <c r="L34" s="553"/>
      <c r="M34" s="554"/>
      <c r="N34" s="555"/>
      <c r="O34" s="533"/>
      <c r="P34" s="533"/>
      <c r="Q34" s="556"/>
      <c r="R34" s="533"/>
      <c r="S34" s="671"/>
      <c r="T34" s="865"/>
      <c r="V34" s="856" t="b">
        <f t="shared" si="1"/>
        <v>1</v>
      </c>
      <c r="W34" s="856" t="b">
        <f t="shared" si="1"/>
        <v>1</v>
      </c>
      <c r="X34" s="856" t="b">
        <f t="shared" si="2"/>
        <v>1</v>
      </c>
      <c r="Y34" s="856" t="b">
        <f t="shared" si="2"/>
        <v>1</v>
      </c>
      <c r="Z34" s="856" t="b">
        <f t="shared" si="2"/>
        <v>1</v>
      </c>
      <c r="AA34" s="856" t="b">
        <f t="shared" si="2"/>
        <v>1</v>
      </c>
    </row>
    <row r="35" spans="1:27" s="534" customFormat="1" ht="18.75">
      <c r="A35" s="459"/>
      <c r="B35" s="639" t="s">
        <v>171</v>
      </c>
      <c r="C35" s="597"/>
      <c r="D35" s="550"/>
      <c r="E35" s="550"/>
      <c r="F35" s="551"/>
      <c r="G35" s="557">
        <v>3</v>
      </c>
      <c r="H35" s="552"/>
      <c r="I35" s="553"/>
      <c r="J35" s="553"/>
      <c r="K35" s="553"/>
      <c r="L35" s="553"/>
      <c r="M35" s="554"/>
      <c r="N35" s="555"/>
      <c r="O35" s="533"/>
      <c r="P35" s="533"/>
      <c r="Q35" s="556"/>
      <c r="R35" s="533"/>
      <c r="S35" s="671"/>
      <c r="T35" s="865"/>
      <c r="V35" s="856" t="b">
        <f t="shared" si="1"/>
        <v>1</v>
      </c>
      <c r="W35" s="856" t="b">
        <f t="shared" si="1"/>
        <v>1</v>
      </c>
      <c r="X35" s="856" t="b">
        <f t="shared" si="2"/>
        <v>1</v>
      </c>
      <c r="Y35" s="856" t="b">
        <f t="shared" si="2"/>
        <v>1</v>
      </c>
      <c r="Z35" s="856" t="b">
        <f t="shared" si="2"/>
        <v>1</v>
      </c>
      <c r="AA35" s="856" t="b">
        <f t="shared" si="2"/>
        <v>1</v>
      </c>
    </row>
    <row r="36" spans="1:27" s="484" customFormat="1" ht="18.75">
      <c r="A36" s="459"/>
      <c r="B36" s="648" t="s">
        <v>96</v>
      </c>
      <c r="C36" s="562">
        <v>1</v>
      </c>
      <c r="D36" s="559"/>
      <c r="E36" s="559"/>
      <c r="F36" s="560"/>
      <c r="G36" s="561">
        <v>1</v>
      </c>
      <c r="H36" s="562">
        <f>G36*30</f>
        <v>30</v>
      </c>
      <c r="I36" s="483">
        <v>15</v>
      </c>
      <c r="J36" s="483">
        <v>15</v>
      </c>
      <c r="K36" s="483"/>
      <c r="L36" s="483"/>
      <c r="M36" s="556">
        <f>H36-I36</f>
        <v>15</v>
      </c>
      <c r="N36" s="563">
        <v>1</v>
      </c>
      <c r="O36" s="564"/>
      <c r="P36" s="565"/>
      <c r="Q36" s="566"/>
      <c r="R36" s="483"/>
      <c r="S36" s="668"/>
      <c r="T36" s="862"/>
      <c r="V36" s="856" t="b">
        <f t="shared" si="1"/>
        <v>0</v>
      </c>
      <c r="W36" s="856" t="b">
        <f t="shared" si="1"/>
        <v>1</v>
      </c>
      <c r="X36" s="856" t="b">
        <f t="shared" si="2"/>
        <v>1</v>
      </c>
      <c r="Y36" s="856" t="b">
        <f t="shared" si="2"/>
        <v>1</v>
      </c>
      <c r="Z36" s="856" t="b">
        <f t="shared" si="2"/>
        <v>1</v>
      </c>
      <c r="AA36" s="856" t="b">
        <f t="shared" si="2"/>
        <v>1</v>
      </c>
    </row>
    <row r="37" spans="1:27" s="484" customFormat="1" ht="18.75">
      <c r="A37" s="459" t="s">
        <v>128</v>
      </c>
      <c r="B37" s="649" t="s">
        <v>67</v>
      </c>
      <c r="C37" s="562"/>
      <c r="D37" s="559"/>
      <c r="E37" s="559"/>
      <c r="F37" s="560"/>
      <c r="G37" s="561">
        <f>G38+G39</f>
        <v>12</v>
      </c>
      <c r="H37" s="562"/>
      <c r="I37" s="483"/>
      <c r="J37" s="483"/>
      <c r="K37" s="483"/>
      <c r="L37" s="483"/>
      <c r="M37" s="556"/>
      <c r="N37" s="558"/>
      <c r="O37" s="562"/>
      <c r="P37" s="483"/>
      <c r="Q37" s="567"/>
      <c r="R37" s="483"/>
      <c r="S37" s="668"/>
      <c r="T37" s="862"/>
      <c r="V37" s="856" t="b">
        <f t="shared" si="1"/>
        <v>1</v>
      </c>
      <c r="W37" s="856" t="b">
        <f t="shared" si="1"/>
        <v>1</v>
      </c>
      <c r="X37" s="856" t="b">
        <f t="shared" si="2"/>
        <v>1</v>
      </c>
      <c r="Y37" s="856" t="b">
        <f t="shared" si="2"/>
        <v>1</v>
      </c>
      <c r="Z37" s="856" t="b">
        <f t="shared" si="2"/>
        <v>1</v>
      </c>
      <c r="AA37" s="856" t="b">
        <f t="shared" si="2"/>
        <v>1</v>
      </c>
    </row>
    <row r="38" spans="1:27" s="484" customFormat="1" ht="18.75">
      <c r="A38" s="459"/>
      <c r="B38" s="640" t="s">
        <v>171</v>
      </c>
      <c r="C38" s="476"/>
      <c r="D38" s="570"/>
      <c r="E38" s="570"/>
      <c r="F38" s="571"/>
      <c r="G38" s="458">
        <v>10</v>
      </c>
      <c r="H38" s="476"/>
      <c r="I38" s="572"/>
      <c r="J38" s="572"/>
      <c r="K38" s="572"/>
      <c r="L38" s="572"/>
      <c r="M38" s="573"/>
      <c r="N38" s="473"/>
      <c r="O38" s="476"/>
      <c r="P38" s="572"/>
      <c r="Q38" s="574"/>
      <c r="R38" s="483"/>
      <c r="S38" s="668"/>
      <c r="T38" s="862"/>
      <c r="V38" s="856" t="b">
        <f t="shared" si="1"/>
        <v>1</v>
      </c>
      <c r="W38" s="856" t="b">
        <f t="shared" si="1"/>
        <v>1</v>
      </c>
      <c r="X38" s="856" t="b">
        <f t="shared" si="2"/>
        <v>1</v>
      </c>
      <c r="Y38" s="856" t="b">
        <f t="shared" si="2"/>
        <v>1</v>
      </c>
      <c r="Z38" s="856" t="b">
        <f t="shared" si="2"/>
        <v>1</v>
      </c>
      <c r="AA38" s="856" t="b">
        <f t="shared" si="2"/>
        <v>1</v>
      </c>
    </row>
    <row r="39" spans="1:27" s="484" customFormat="1" ht="18.75">
      <c r="A39" s="459"/>
      <c r="B39" s="638" t="s">
        <v>96</v>
      </c>
      <c r="C39" s="634"/>
      <c r="D39" s="575">
        <v>4</v>
      </c>
      <c r="E39" s="576"/>
      <c r="F39" s="577" t="s">
        <v>82</v>
      </c>
      <c r="G39" s="458">
        <v>2</v>
      </c>
      <c r="H39" s="476">
        <f>G39*30</f>
        <v>60</v>
      </c>
      <c r="I39" s="572">
        <v>30</v>
      </c>
      <c r="J39" s="813"/>
      <c r="K39" s="813"/>
      <c r="L39" s="813">
        <v>30</v>
      </c>
      <c r="M39" s="578">
        <v>30</v>
      </c>
      <c r="N39" s="55"/>
      <c r="O39" s="28"/>
      <c r="P39" s="28"/>
      <c r="Q39" s="579">
        <v>2</v>
      </c>
      <c r="R39" s="580"/>
      <c r="S39" s="672"/>
      <c r="T39" s="35"/>
      <c r="V39" s="856" t="b">
        <f t="shared" si="1"/>
        <v>1</v>
      </c>
      <c r="W39" s="856" t="b">
        <f t="shared" si="1"/>
        <v>1</v>
      </c>
      <c r="X39" s="856" t="b">
        <f t="shared" si="2"/>
        <v>1</v>
      </c>
      <c r="Y39" s="856" t="b">
        <f t="shared" si="2"/>
        <v>0</v>
      </c>
      <c r="Z39" s="856" t="b">
        <f t="shared" si="2"/>
        <v>1</v>
      </c>
      <c r="AA39" s="856" t="b">
        <f t="shared" si="2"/>
        <v>1</v>
      </c>
    </row>
    <row r="40" spans="1:27" s="592" customFormat="1" ht="18.75">
      <c r="A40" s="513" t="s">
        <v>129</v>
      </c>
      <c r="B40" s="650" t="s">
        <v>230</v>
      </c>
      <c r="C40" s="593"/>
      <c r="D40" s="581"/>
      <c r="E40" s="581"/>
      <c r="F40" s="582"/>
      <c r="G40" s="583">
        <v>6</v>
      </c>
      <c r="H40" s="584"/>
      <c r="I40" s="585"/>
      <c r="J40" s="586"/>
      <c r="K40" s="511"/>
      <c r="L40" s="511"/>
      <c r="M40" s="587"/>
      <c r="N40" s="588"/>
      <c r="O40" s="581"/>
      <c r="P40" s="589"/>
      <c r="Q40" s="590"/>
      <c r="R40" s="591"/>
      <c r="S40" s="673"/>
      <c r="T40" s="866"/>
      <c r="V40" s="856" t="b">
        <f t="shared" si="1"/>
        <v>1</v>
      </c>
      <c r="W40" s="856" t="b">
        <f t="shared" si="1"/>
        <v>1</v>
      </c>
      <c r="X40" s="856" t="b">
        <f t="shared" si="2"/>
        <v>1</v>
      </c>
      <c r="Y40" s="856" t="b">
        <f t="shared" si="2"/>
        <v>1</v>
      </c>
      <c r="Z40" s="856" t="b">
        <f t="shared" si="2"/>
        <v>1</v>
      </c>
      <c r="AA40" s="856" t="b">
        <f t="shared" si="2"/>
        <v>1</v>
      </c>
    </row>
    <row r="41" spans="1:27" s="592" customFormat="1" ht="18.75">
      <c r="A41" s="513"/>
      <c r="B41" s="651" t="s">
        <v>171</v>
      </c>
      <c r="C41" s="593"/>
      <c r="D41" s="581"/>
      <c r="E41" s="581"/>
      <c r="F41" s="582"/>
      <c r="G41" s="583">
        <v>2</v>
      </c>
      <c r="H41" s="584"/>
      <c r="I41" s="585"/>
      <c r="J41" s="586"/>
      <c r="K41" s="511"/>
      <c r="L41" s="511"/>
      <c r="M41" s="587"/>
      <c r="N41" s="588"/>
      <c r="O41" s="581"/>
      <c r="P41" s="589"/>
      <c r="Q41" s="590"/>
      <c r="R41" s="591"/>
      <c r="S41" s="673"/>
      <c r="T41" s="866"/>
      <c r="V41" s="856" t="b">
        <f t="shared" si="1"/>
        <v>1</v>
      </c>
      <c r="W41" s="856" t="b">
        <f t="shared" si="1"/>
        <v>1</v>
      </c>
      <c r="X41" s="856" t="b">
        <f t="shared" si="2"/>
        <v>1</v>
      </c>
      <c r="Y41" s="856" t="b">
        <f t="shared" si="2"/>
        <v>1</v>
      </c>
      <c r="Z41" s="856" t="b">
        <f t="shared" si="2"/>
        <v>1</v>
      </c>
      <c r="AA41" s="856" t="b">
        <f t="shared" si="2"/>
        <v>1</v>
      </c>
    </row>
    <row r="42" spans="1:27" s="592" customFormat="1" ht="18.75">
      <c r="A42" s="513"/>
      <c r="B42" s="652" t="s">
        <v>96</v>
      </c>
      <c r="C42" s="593"/>
      <c r="D42" s="581">
        <v>1</v>
      </c>
      <c r="E42" s="581"/>
      <c r="F42" s="582"/>
      <c r="G42" s="583">
        <v>4</v>
      </c>
      <c r="H42" s="584">
        <f>G42*30</f>
        <v>120</v>
      </c>
      <c r="I42" s="585">
        <f>J42+K42+L42</f>
        <v>60</v>
      </c>
      <c r="J42" s="586">
        <v>30</v>
      </c>
      <c r="K42" s="511">
        <v>30</v>
      </c>
      <c r="L42" s="511"/>
      <c r="M42" s="587">
        <f>H42-I42</f>
        <v>60</v>
      </c>
      <c r="N42" s="588">
        <v>4</v>
      </c>
      <c r="O42" s="581"/>
      <c r="P42" s="589"/>
      <c r="Q42" s="590"/>
      <c r="R42" s="591"/>
      <c r="S42" s="673"/>
      <c r="T42" s="866"/>
      <c r="V42" s="856" t="b">
        <f t="shared" si="1"/>
        <v>0</v>
      </c>
      <c r="W42" s="856" t="b">
        <f t="shared" si="1"/>
        <v>1</v>
      </c>
      <c r="X42" s="856" t="b">
        <f t="shared" si="2"/>
        <v>1</v>
      </c>
      <c r="Y42" s="856" t="b">
        <f t="shared" si="2"/>
        <v>1</v>
      </c>
      <c r="Z42" s="856" t="b">
        <f t="shared" si="2"/>
        <v>1</v>
      </c>
      <c r="AA42" s="856" t="b">
        <f t="shared" si="2"/>
        <v>1</v>
      </c>
    </row>
    <row r="43" spans="1:27" s="592" customFormat="1" ht="18.75">
      <c r="A43" s="513" t="s">
        <v>135</v>
      </c>
      <c r="B43" s="594" t="s">
        <v>174</v>
      </c>
      <c r="C43" s="593"/>
      <c r="D43" s="581"/>
      <c r="E43" s="581"/>
      <c r="F43" s="582"/>
      <c r="G43" s="583">
        <v>9</v>
      </c>
      <c r="H43" s="584"/>
      <c r="I43" s="585"/>
      <c r="J43" s="586"/>
      <c r="K43" s="511"/>
      <c r="L43" s="511"/>
      <c r="M43" s="587"/>
      <c r="N43" s="588"/>
      <c r="O43" s="581"/>
      <c r="P43" s="589"/>
      <c r="Q43" s="590"/>
      <c r="R43" s="591"/>
      <c r="S43" s="673"/>
      <c r="T43" s="866"/>
      <c r="V43" s="856" t="b">
        <f t="shared" si="1"/>
        <v>1</v>
      </c>
      <c r="W43" s="856" t="b">
        <f t="shared" si="1"/>
        <v>1</v>
      </c>
      <c r="X43" s="856" t="b">
        <f t="shared" si="2"/>
        <v>1</v>
      </c>
      <c r="Y43" s="856" t="b">
        <f t="shared" si="2"/>
        <v>1</v>
      </c>
      <c r="Z43" s="856" t="b">
        <f t="shared" si="2"/>
        <v>1</v>
      </c>
      <c r="AA43" s="856" t="b">
        <f t="shared" si="2"/>
        <v>1</v>
      </c>
    </row>
    <row r="44" spans="1:27" s="592" customFormat="1" ht="18.75">
      <c r="A44" s="513"/>
      <c r="B44" s="595" t="s">
        <v>96</v>
      </c>
      <c r="C44" s="593" t="s">
        <v>79</v>
      </c>
      <c r="D44" s="581"/>
      <c r="E44" s="581"/>
      <c r="F44" s="582"/>
      <c r="G44" s="583">
        <v>9</v>
      </c>
      <c r="H44" s="584">
        <f>G44*30</f>
        <v>270</v>
      </c>
      <c r="I44" s="585">
        <f>J44+K44+L44</f>
        <v>72</v>
      </c>
      <c r="J44" s="586">
        <v>36</v>
      </c>
      <c r="K44" s="511">
        <v>36</v>
      </c>
      <c r="L44" s="511"/>
      <c r="M44" s="587">
        <f>H44-I44</f>
        <v>198</v>
      </c>
      <c r="N44" s="588"/>
      <c r="O44" s="581">
        <v>4</v>
      </c>
      <c r="P44" s="589"/>
      <c r="Q44" s="590"/>
      <c r="R44" s="591"/>
      <c r="S44" s="673"/>
      <c r="T44" s="866"/>
      <c r="V44" s="856" t="b">
        <f t="shared" si="1"/>
        <v>1</v>
      </c>
      <c r="W44" s="856" t="b">
        <f t="shared" si="1"/>
        <v>0</v>
      </c>
      <c r="X44" s="856" t="b">
        <f t="shared" si="2"/>
        <v>1</v>
      </c>
      <c r="Y44" s="856" t="b">
        <f t="shared" si="2"/>
        <v>1</v>
      </c>
      <c r="Z44" s="856" t="b">
        <f t="shared" si="2"/>
        <v>1</v>
      </c>
      <c r="AA44" s="856" t="b">
        <f t="shared" si="2"/>
        <v>1</v>
      </c>
    </row>
    <row r="45" spans="1:27" s="484" customFormat="1" ht="18.75">
      <c r="A45" s="459" t="s">
        <v>136</v>
      </c>
      <c r="B45" s="596" t="s">
        <v>66</v>
      </c>
      <c r="C45" s="597"/>
      <c r="D45" s="598"/>
      <c r="E45" s="598"/>
      <c r="F45" s="551"/>
      <c r="G45" s="561">
        <f>G46+G47</f>
        <v>4</v>
      </c>
      <c r="H45" s="552"/>
      <c r="I45" s="599"/>
      <c r="J45" s="553"/>
      <c r="K45" s="598"/>
      <c r="L45" s="598"/>
      <c r="M45" s="600"/>
      <c r="N45" s="555"/>
      <c r="O45" s="533"/>
      <c r="P45" s="533"/>
      <c r="Q45" s="556"/>
      <c r="R45" s="533"/>
      <c r="S45" s="671"/>
      <c r="T45" s="865"/>
      <c r="V45" s="856" t="b">
        <f t="shared" si="1"/>
        <v>1</v>
      </c>
      <c r="W45" s="856" t="b">
        <f t="shared" si="1"/>
        <v>1</v>
      </c>
      <c r="X45" s="856" t="b">
        <f t="shared" si="2"/>
        <v>1</v>
      </c>
      <c r="Y45" s="856" t="b">
        <f t="shared" si="2"/>
        <v>1</v>
      </c>
      <c r="Z45" s="856" t="b">
        <f t="shared" si="2"/>
        <v>1</v>
      </c>
      <c r="AA45" s="856" t="b">
        <f t="shared" si="2"/>
        <v>1</v>
      </c>
    </row>
    <row r="46" spans="1:27" s="484" customFormat="1" ht="18.75">
      <c r="A46" s="459"/>
      <c r="B46" s="596" t="s">
        <v>171</v>
      </c>
      <c r="C46" s="597"/>
      <c r="D46" s="598"/>
      <c r="E46" s="598"/>
      <c r="F46" s="551"/>
      <c r="G46" s="561">
        <v>2</v>
      </c>
      <c r="H46" s="552"/>
      <c r="I46" s="599"/>
      <c r="J46" s="553"/>
      <c r="K46" s="598"/>
      <c r="L46" s="598"/>
      <c r="M46" s="600"/>
      <c r="N46" s="555"/>
      <c r="O46" s="533"/>
      <c r="P46" s="533"/>
      <c r="Q46" s="556"/>
      <c r="R46" s="533"/>
      <c r="S46" s="671"/>
      <c r="T46" s="865"/>
      <c r="V46" s="856" t="b">
        <f t="shared" si="1"/>
        <v>1</v>
      </c>
      <c r="W46" s="856" t="b">
        <f t="shared" si="1"/>
        <v>1</v>
      </c>
      <c r="X46" s="856" t="b">
        <f t="shared" si="2"/>
        <v>1</v>
      </c>
      <c r="Y46" s="856" t="b">
        <f t="shared" si="2"/>
        <v>1</v>
      </c>
      <c r="Z46" s="856" t="b">
        <f t="shared" si="2"/>
        <v>1</v>
      </c>
      <c r="AA46" s="856" t="b">
        <f t="shared" si="2"/>
        <v>1</v>
      </c>
    </row>
    <row r="47" spans="1:27" s="484" customFormat="1" ht="18.75">
      <c r="A47" s="459"/>
      <c r="B47" s="601" t="s">
        <v>96</v>
      </c>
      <c r="C47" s="602" t="s">
        <v>81</v>
      </c>
      <c r="D47" s="603"/>
      <c r="E47" s="603"/>
      <c r="F47" s="604"/>
      <c r="G47" s="605">
        <v>2</v>
      </c>
      <c r="H47" s="606">
        <f>G47*30</f>
        <v>60</v>
      </c>
      <c r="I47" s="607">
        <f>J47+K47+L47</f>
        <v>54</v>
      </c>
      <c r="J47" s="608">
        <v>36</v>
      </c>
      <c r="K47" s="609">
        <v>9</v>
      </c>
      <c r="L47" s="609">
        <v>9</v>
      </c>
      <c r="M47" s="610">
        <f>H47-I47</f>
        <v>6</v>
      </c>
      <c r="N47" s="611"/>
      <c r="O47" s="612"/>
      <c r="P47" s="612"/>
      <c r="Q47" s="613">
        <v>3</v>
      </c>
      <c r="R47" s="533"/>
      <c r="S47" s="671"/>
      <c r="T47" s="865"/>
      <c r="V47" s="856" t="b">
        <f t="shared" si="1"/>
        <v>1</v>
      </c>
      <c r="W47" s="856" t="b">
        <f t="shared" si="1"/>
        <v>1</v>
      </c>
      <c r="X47" s="856" t="b">
        <f t="shared" si="2"/>
        <v>1</v>
      </c>
      <c r="Y47" s="856" t="b">
        <f t="shared" si="2"/>
        <v>0</v>
      </c>
      <c r="Z47" s="856" t="b">
        <f t="shared" si="2"/>
        <v>1</v>
      </c>
      <c r="AA47" s="856" t="b">
        <f t="shared" si="2"/>
        <v>1</v>
      </c>
    </row>
    <row r="48" spans="1:27" s="484" customFormat="1" ht="18.75">
      <c r="A48" s="459" t="s">
        <v>143</v>
      </c>
      <c r="B48" s="614" t="s">
        <v>45</v>
      </c>
      <c r="C48" s="615"/>
      <c r="D48" s="460"/>
      <c r="E48" s="461"/>
      <c r="F48" s="462"/>
      <c r="G48" s="561">
        <f>G49+G50</f>
        <v>3</v>
      </c>
      <c r="H48" s="463"/>
      <c r="I48" s="460"/>
      <c r="J48" s="460"/>
      <c r="K48" s="460"/>
      <c r="L48" s="460"/>
      <c r="M48" s="464"/>
      <c r="N48" s="465"/>
      <c r="O48" s="461"/>
      <c r="P48" s="461"/>
      <c r="Q48" s="462"/>
      <c r="R48" s="461"/>
      <c r="S48" s="666"/>
      <c r="T48" s="860"/>
      <c r="V48" s="856" t="b">
        <f t="shared" si="1"/>
        <v>1</v>
      </c>
      <c r="W48" s="856" t="b">
        <f t="shared" si="1"/>
        <v>1</v>
      </c>
      <c r="X48" s="856" t="b">
        <f t="shared" si="2"/>
        <v>1</v>
      </c>
      <c r="Y48" s="856" t="b">
        <f t="shared" si="2"/>
        <v>1</v>
      </c>
      <c r="Z48" s="856" t="b">
        <f t="shared" si="2"/>
        <v>1</v>
      </c>
      <c r="AA48" s="856" t="b">
        <f t="shared" si="2"/>
        <v>1</v>
      </c>
    </row>
    <row r="49" spans="1:27" s="484" customFormat="1" ht="18.75">
      <c r="A49" s="459"/>
      <c r="B49" s="596" t="s">
        <v>171</v>
      </c>
      <c r="C49" s="615"/>
      <c r="D49" s="460"/>
      <c r="E49" s="461"/>
      <c r="F49" s="462"/>
      <c r="G49" s="561">
        <v>2</v>
      </c>
      <c r="H49" s="463"/>
      <c r="I49" s="460"/>
      <c r="J49" s="460"/>
      <c r="K49" s="460"/>
      <c r="L49" s="460"/>
      <c r="M49" s="464"/>
      <c r="N49" s="465"/>
      <c r="O49" s="461"/>
      <c r="P49" s="461"/>
      <c r="Q49" s="462"/>
      <c r="R49" s="461"/>
      <c r="S49" s="666"/>
      <c r="T49" s="860"/>
      <c r="V49" s="856" t="b">
        <f t="shared" si="1"/>
        <v>1</v>
      </c>
      <c r="W49" s="856" t="b">
        <f t="shared" si="1"/>
        <v>1</v>
      </c>
      <c r="X49" s="856" t="b">
        <f t="shared" si="2"/>
        <v>1</v>
      </c>
      <c r="Y49" s="856" t="b">
        <f t="shared" si="2"/>
        <v>1</v>
      </c>
      <c r="Z49" s="856" t="b">
        <f t="shared" si="2"/>
        <v>1</v>
      </c>
      <c r="AA49" s="856" t="b">
        <f t="shared" si="2"/>
        <v>1</v>
      </c>
    </row>
    <row r="50" spans="1:27" s="484" customFormat="1" ht="19.5" thickBot="1">
      <c r="A50" s="678"/>
      <c r="B50" s="601" t="s">
        <v>96</v>
      </c>
      <c r="C50" s="606"/>
      <c r="D50" s="679">
        <v>5</v>
      </c>
      <c r="E50" s="679"/>
      <c r="F50" s="680"/>
      <c r="G50" s="681">
        <v>1</v>
      </c>
      <c r="H50" s="682">
        <f>G50*30</f>
        <v>30</v>
      </c>
      <c r="I50" s="683">
        <f>J50+K50+L50</f>
        <v>15</v>
      </c>
      <c r="J50" s="608">
        <v>15</v>
      </c>
      <c r="K50" s="609"/>
      <c r="L50" s="609"/>
      <c r="M50" s="610">
        <f>H50-I50</f>
        <v>15</v>
      </c>
      <c r="N50" s="684"/>
      <c r="O50" s="679"/>
      <c r="P50" s="612"/>
      <c r="Q50" s="613"/>
      <c r="R50" s="612">
        <v>1</v>
      </c>
      <c r="S50" s="685"/>
      <c r="T50" s="865"/>
      <c r="V50" s="856" t="b">
        <f t="shared" si="1"/>
        <v>1</v>
      </c>
      <c r="W50" s="856" t="b">
        <f t="shared" si="1"/>
        <v>1</v>
      </c>
      <c r="X50" s="856" t="b">
        <f t="shared" si="2"/>
        <v>1</v>
      </c>
      <c r="Y50" s="856" t="b">
        <f t="shared" si="2"/>
        <v>1</v>
      </c>
      <c r="Z50" s="856" t="b">
        <f t="shared" si="2"/>
        <v>0</v>
      </c>
      <c r="AA50" s="856" t="b">
        <f t="shared" si="2"/>
        <v>1</v>
      </c>
    </row>
    <row r="51" spans="1:27" s="484" customFormat="1" ht="19.5" thickBot="1">
      <c r="A51" s="1386" t="s">
        <v>175</v>
      </c>
      <c r="B51" s="1387"/>
      <c r="C51" s="616"/>
      <c r="D51" s="617"/>
      <c r="E51" s="617"/>
      <c r="F51" s="618"/>
      <c r="G51" s="619">
        <f>G12+G15+G17+G18+G20+G23+G26+G29+G32+G35+G38+G41+G46+G49</f>
        <v>51.5</v>
      </c>
      <c r="H51" s="686"/>
      <c r="I51" s="621"/>
      <c r="J51" s="621"/>
      <c r="K51" s="621"/>
      <c r="L51" s="621"/>
      <c r="M51" s="621"/>
      <c r="N51" s="620"/>
      <c r="O51" s="621"/>
      <c r="P51" s="621"/>
      <c r="Q51" s="621"/>
      <c r="R51" s="687"/>
      <c r="S51" s="688"/>
      <c r="T51" s="867"/>
      <c r="V51" s="526"/>
      <c r="W51" s="526"/>
      <c r="X51" s="526"/>
      <c r="Y51" s="526"/>
      <c r="Z51" s="526"/>
      <c r="AA51" s="526"/>
    </row>
    <row r="52" spans="1:28" s="81" customFormat="1" ht="19.5" thickBot="1">
      <c r="A52" s="1496" t="s">
        <v>97</v>
      </c>
      <c r="B52" s="1497"/>
      <c r="C52" s="182"/>
      <c r="D52" s="183"/>
      <c r="E52" s="183"/>
      <c r="F52" s="186">
        <f>G11+G14+G17+G18+G19+G22+G25+G28+G31+G34+G37+G40+G43+G45+G48</f>
        <v>93.5</v>
      </c>
      <c r="G52" s="185">
        <f>G13+G16+G21+G24+G27+G30+G33+G36+G39+G42+G44+G47+G50</f>
        <v>42</v>
      </c>
      <c r="H52" s="187">
        <f aca="true" t="shared" si="3" ref="H52:S52">SUM(H11:H50)</f>
        <v>1260</v>
      </c>
      <c r="I52" s="187">
        <f t="shared" si="3"/>
        <v>547</v>
      </c>
      <c r="J52" s="187">
        <f t="shared" si="3"/>
        <v>273</v>
      </c>
      <c r="K52" s="187">
        <f t="shared" si="3"/>
        <v>135</v>
      </c>
      <c r="L52" s="187">
        <f t="shared" si="3"/>
        <v>139</v>
      </c>
      <c r="M52" s="187">
        <f t="shared" si="3"/>
        <v>713</v>
      </c>
      <c r="N52" s="188">
        <f t="shared" si="3"/>
        <v>22</v>
      </c>
      <c r="O52" s="188">
        <f t="shared" si="3"/>
        <v>6.5</v>
      </c>
      <c r="P52" s="188">
        <f t="shared" si="3"/>
        <v>0</v>
      </c>
      <c r="Q52" s="375">
        <f t="shared" si="3"/>
        <v>5</v>
      </c>
      <c r="R52" s="375">
        <f t="shared" si="3"/>
        <v>1</v>
      </c>
      <c r="S52" s="674">
        <f t="shared" si="3"/>
        <v>0</v>
      </c>
      <c r="T52" s="372"/>
      <c r="V52" s="893">
        <f aca="true" t="shared" si="4" ref="V52:AA52">SUMIF(V11:V50,FALSE,$G11:$G50)</f>
        <v>24.5</v>
      </c>
      <c r="W52" s="893">
        <f t="shared" si="4"/>
        <v>12.5</v>
      </c>
      <c r="X52" s="893">
        <f t="shared" si="4"/>
        <v>0</v>
      </c>
      <c r="Y52" s="893">
        <f t="shared" si="4"/>
        <v>4</v>
      </c>
      <c r="Z52" s="893">
        <f t="shared" si="4"/>
        <v>1</v>
      </c>
      <c r="AA52" s="893">
        <f t="shared" si="4"/>
        <v>0</v>
      </c>
      <c r="AB52" s="81">
        <f>SUM(V52:AA52)</f>
        <v>42</v>
      </c>
    </row>
    <row r="53" spans="1:28" s="81" customFormat="1" ht="19.5" thickBot="1">
      <c r="A53" s="1498" t="s">
        <v>110</v>
      </c>
      <c r="B53" s="1499"/>
      <c r="C53" s="1499"/>
      <c r="D53" s="1499"/>
      <c r="E53" s="1499"/>
      <c r="F53" s="1499"/>
      <c r="G53" s="1499"/>
      <c r="H53" s="1499"/>
      <c r="I53" s="1499"/>
      <c r="J53" s="1499"/>
      <c r="K53" s="1499"/>
      <c r="L53" s="1499"/>
      <c r="M53" s="1499"/>
      <c r="N53" s="1499"/>
      <c r="O53" s="1499"/>
      <c r="P53" s="1499"/>
      <c r="Q53" s="1499"/>
      <c r="R53" s="1499"/>
      <c r="S53" s="1500"/>
      <c r="T53" s="859"/>
      <c r="V53" s="882"/>
      <c r="W53" s="882"/>
      <c r="X53" s="882"/>
      <c r="Y53" s="882"/>
      <c r="Z53" s="882"/>
      <c r="AA53" s="882"/>
      <c r="AB53" s="894">
        <f>SUMIF(B11:B50,"*передвищої*",G11:G50)</f>
        <v>51.5</v>
      </c>
    </row>
    <row r="54" spans="1:27" s="828" customFormat="1" ht="18.75">
      <c r="A54" s="818" t="s">
        <v>65</v>
      </c>
      <c r="B54" s="819" t="s">
        <v>30</v>
      </c>
      <c r="C54" s="820"/>
      <c r="D54" s="820"/>
      <c r="E54" s="820"/>
      <c r="F54" s="820"/>
      <c r="G54" s="821"/>
      <c r="H54" s="822"/>
      <c r="I54" s="820"/>
      <c r="J54" s="820"/>
      <c r="K54" s="820"/>
      <c r="L54" s="820"/>
      <c r="M54" s="820"/>
      <c r="N54" s="823"/>
      <c r="O54" s="824"/>
      <c r="P54" s="825"/>
      <c r="Q54" s="826"/>
      <c r="R54" s="822"/>
      <c r="S54" s="827"/>
      <c r="T54" s="868"/>
      <c r="V54" s="884"/>
      <c r="W54" s="884"/>
      <c r="X54" s="884"/>
      <c r="Y54" s="884"/>
      <c r="Z54" s="884"/>
      <c r="AA54" s="884"/>
    </row>
    <row r="55" spans="1:27" s="828" customFormat="1" ht="19.5" thickBot="1">
      <c r="A55" s="829"/>
      <c r="B55" s="830" t="s">
        <v>29</v>
      </c>
      <c r="C55" s="831"/>
      <c r="D55" s="831"/>
      <c r="E55" s="831"/>
      <c r="F55" s="832"/>
      <c r="G55" s="833"/>
      <c r="H55" s="834"/>
      <c r="I55" s="835"/>
      <c r="J55" s="836"/>
      <c r="K55" s="835"/>
      <c r="L55" s="835"/>
      <c r="M55" s="836"/>
      <c r="N55" s="837"/>
      <c r="O55" s="838"/>
      <c r="P55" s="839"/>
      <c r="Q55" s="840"/>
      <c r="R55" s="841"/>
      <c r="S55" s="842"/>
      <c r="T55" s="868"/>
      <c r="V55" s="884"/>
      <c r="W55" s="884"/>
      <c r="X55" s="884"/>
      <c r="Y55" s="884"/>
      <c r="Z55" s="884"/>
      <c r="AA55" s="884"/>
    </row>
    <row r="56" spans="1:27" s="81" customFormat="1" ht="18.75">
      <c r="A56" s="193" t="s">
        <v>61</v>
      </c>
      <c r="B56" s="82" t="s">
        <v>276</v>
      </c>
      <c r="C56" s="194"/>
      <c r="D56" s="195"/>
      <c r="E56" s="195"/>
      <c r="F56" s="196"/>
      <c r="G56" s="764">
        <v>4</v>
      </c>
      <c r="H56" s="151"/>
      <c r="I56" s="153"/>
      <c r="J56" s="776"/>
      <c r="K56" s="153"/>
      <c r="L56" s="153"/>
      <c r="M56" s="777"/>
      <c r="N56" s="151"/>
      <c r="O56" s="153"/>
      <c r="P56" s="153"/>
      <c r="Q56" s="377"/>
      <c r="R56" s="61"/>
      <c r="S56" s="141"/>
      <c r="T56" s="205"/>
      <c r="V56" s="856" t="b">
        <f aca="true" t="shared" si="5" ref="V56:AA56">ISBLANK(N56)</f>
        <v>1</v>
      </c>
      <c r="W56" s="856" t="b">
        <f t="shared" si="5"/>
        <v>1</v>
      </c>
      <c r="X56" s="856" t="b">
        <f t="shared" si="5"/>
        <v>1</v>
      </c>
      <c r="Y56" s="856" t="b">
        <f t="shared" si="5"/>
        <v>1</v>
      </c>
      <c r="Z56" s="856" t="b">
        <f t="shared" si="5"/>
        <v>1</v>
      </c>
      <c r="AA56" s="856" t="b">
        <f t="shared" si="5"/>
        <v>1</v>
      </c>
    </row>
    <row r="57" spans="1:27" s="81" customFormat="1" ht="18.75">
      <c r="A57" s="193"/>
      <c r="B57" s="126" t="s">
        <v>96</v>
      </c>
      <c r="C57" s="400"/>
      <c r="D57" s="111" t="s">
        <v>79</v>
      </c>
      <c r="E57" s="111"/>
      <c r="F57" s="166"/>
      <c r="G57" s="765">
        <v>4</v>
      </c>
      <c r="H57" s="26">
        <f aca="true" t="shared" si="6" ref="H57:H97">G57*30</f>
        <v>120</v>
      </c>
      <c r="I57" s="197">
        <f>SUM(J57:K57)</f>
        <v>72</v>
      </c>
      <c r="J57" s="197">
        <v>36</v>
      </c>
      <c r="K57" s="61">
        <v>36</v>
      </c>
      <c r="L57" s="61"/>
      <c r="M57" s="778">
        <f>H57-I57</f>
        <v>48</v>
      </c>
      <c r="N57" s="167"/>
      <c r="O57" s="75">
        <v>4</v>
      </c>
      <c r="P57" s="75"/>
      <c r="Q57" s="76"/>
      <c r="R57" s="61"/>
      <c r="S57" s="141"/>
      <c r="T57" s="205"/>
      <c r="V57" s="856" t="b">
        <f aca="true" t="shared" si="7" ref="V57:AA97">ISBLANK(N57)</f>
        <v>1</v>
      </c>
      <c r="W57" s="856" t="b">
        <f t="shared" si="7"/>
        <v>0</v>
      </c>
      <c r="X57" s="856" t="b">
        <f t="shared" si="7"/>
        <v>1</v>
      </c>
      <c r="Y57" s="856" t="b">
        <f t="shared" si="7"/>
        <v>1</v>
      </c>
      <c r="Z57" s="856" t="b">
        <f t="shared" si="7"/>
        <v>1</v>
      </c>
      <c r="AA57" s="856" t="b">
        <f t="shared" si="7"/>
        <v>1</v>
      </c>
    </row>
    <row r="58" spans="1:27" s="81" customFormat="1" ht="18.75">
      <c r="A58" s="163" t="s">
        <v>62</v>
      </c>
      <c r="B58" s="82" t="s">
        <v>269</v>
      </c>
      <c r="C58" s="198"/>
      <c r="D58" s="80"/>
      <c r="E58" s="80"/>
      <c r="F58" s="157"/>
      <c r="G58" s="843">
        <v>4.5</v>
      </c>
      <c r="H58" s="26"/>
      <c r="I58" s="197"/>
      <c r="J58" s="197"/>
      <c r="K58" s="61"/>
      <c r="L58" s="61"/>
      <c r="M58" s="778"/>
      <c r="N58" s="26"/>
      <c r="O58" s="61"/>
      <c r="P58" s="61"/>
      <c r="Q58" s="64"/>
      <c r="R58" s="61"/>
      <c r="S58" s="141"/>
      <c r="T58" s="205"/>
      <c r="V58" s="856" t="b">
        <f t="shared" si="7"/>
        <v>1</v>
      </c>
      <c r="W58" s="856" t="b">
        <f t="shared" si="7"/>
        <v>1</v>
      </c>
      <c r="X58" s="856" t="b">
        <f t="shared" si="7"/>
        <v>1</v>
      </c>
      <c r="Y58" s="856" t="b">
        <f t="shared" si="7"/>
        <v>1</v>
      </c>
      <c r="Z58" s="856" t="b">
        <f t="shared" si="7"/>
        <v>1</v>
      </c>
      <c r="AA58" s="856" t="b">
        <f t="shared" si="7"/>
        <v>1</v>
      </c>
    </row>
    <row r="59" spans="1:27" s="81" customFormat="1" ht="18.75">
      <c r="A59" s="401"/>
      <c r="B59" s="82" t="s">
        <v>270</v>
      </c>
      <c r="C59" s="198"/>
      <c r="D59" s="80"/>
      <c r="E59" s="80"/>
      <c r="F59" s="157"/>
      <c r="G59" s="843">
        <v>4.5</v>
      </c>
      <c r="H59" s="26"/>
      <c r="I59" s="197"/>
      <c r="J59" s="197"/>
      <c r="K59" s="61"/>
      <c r="L59" s="61"/>
      <c r="M59" s="778"/>
      <c r="N59" s="26"/>
      <c r="O59" s="61"/>
      <c r="P59" s="67"/>
      <c r="Q59" s="64"/>
      <c r="R59" s="61"/>
      <c r="S59" s="141"/>
      <c r="T59" s="205"/>
      <c r="V59" s="856" t="b">
        <f t="shared" si="7"/>
        <v>1</v>
      </c>
      <c r="W59" s="856" t="b">
        <f t="shared" si="7"/>
        <v>1</v>
      </c>
      <c r="X59" s="856" t="b">
        <f t="shared" si="7"/>
        <v>1</v>
      </c>
      <c r="Y59" s="856" t="b">
        <f t="shared" si="7"/>
        <v>1</v>
      </c>
      <c r="Z59" s="856" t="b">
        <f t="shared" si="7"/>
        <v>1</v>
      </c>
      <c r="AA59" s="856" t="b">
        <f t="shared" si="7"/>
        <v>1</v>
      </c>
    </row>
    <row r="60" spans="1:27" s="81" customFormat="1" ht="18.75">
      <c r="A60" s="401"/>
      <c r="B60" s="126" t="s">
        <v>96</v>
      </c>
      <c r="C60" s="198"/>
      <c r="D60" s="80" t="s">
        <v>43</v>
      </c>
      <c r="E60" s="80"/>
      <c r="F60" s="157"/>
      <c r="G60" s="843">
        <v>2</v>
      </c>
      <c r="H60" s="26">
        <f t="shared" si="6"/>
        <v>60</v>
      </c>
      <c r="I60" s="197">
        <f>SUM(J60:K60)</f>
        <v>45</v>
      </c>
      <c r="J60" s="197">
        <v>30</v>
      </c>
      <c r="K60" s="61">
        <v>15</v>
      </c>
      <c r="L60" s="61"/>
      <c r="M60" s="778">
        <f>H60-I60</f>
        <v>15</v>
      </c>
      <c r="N60" s="26"/>
      <c r="O60" s="61"/>
      <c r="P60" s="67">
        <v>3</v>
      </c>
      <c r="Q60" s="64"/>
      <c r="R60" s="61"/>
      <c r="S60" s="141"/>
      <c r="T60" s="205"/>
      <c r="V60" s="856" t="b">
        <f t="shared" si="7"/>
        <v>1</v>
      </c>
      <c r="W60" s="856" t="b">
        <f t="shared" si="7"/>
        <v>1</v>
      </c>
      <c r="X60" s="856" t="b">
        <f t="shared" si="7"/>
        <v>0</v>
      </c>
      <c r="Y60" s="856" t="b">
        <f t="shared" si="7"/>
        <v>1</v>
      </c>
      <c r="Z60" s="856" t="b">
        <f t="shared" si="7"/>
        <v>1</v>
      </c>
      <c r="AA60" s="856" t="b">
        <f t="shared" si="7"/>
        <v>1</v>
      </c>
    </row>
    <row r="61" spans="1:27" s="81" customFormat="1" ht="18.75">
      <c r="A61" s="199" t="s">
        <v>63</v>
      </c>
      <c r="B61" s="82" t="s">
        <v>268</v>
      </c>
      <c r="C61" s="127"/>
      <c r="D61" s="80"/>
      <c r="E61" s="80"/>
      <c r="F61" s="132"/>
      <c r="G61" s="767">
        <v>4</v>
      </c>
      <c r="H61" s="26"/>
      <c r="I61" s="197"/>
      <c r="J61" s="197"/>
      <c r="K61" s="61"/>
      <c r="L61" s="61"/>
      <c r="M61" s="778"/>
      <c r="N61" s="26"/>
      <c r="O61" s="61"/>
      <c r="P61" s="67"/>
      <c r="Q61" s="64"/>
      <c r="R61" s="61"/>
      <c r="S61" s="141"/>
      <c r="T61" s="205"/>
      <c r="V61" s="856" t="b">
        <f t="shared" si="7"/>
        <v>1</v>
      </c>
      <c r="W61" s="856" t="b">
        <f t="shared" si="7"/>
        <v>1</v>
      </c>
      <c r="X61" s="856" t="b">
        <f t="shared" si="7"/>
        <v>1</v>
      </c>
      <c r="Y61" s="856" t="b">
        <f t="shared" si="7"/>
        <v>1</v>
      </c>
      <c r="Z61" s="856" t="b">
        <f t="shared" si="7"/>
        <v>1</v>
      </c>
      <c r="AA61" s="856" t="b">
        <f t="shared" si="7"/>
        <v>1</v>
      </c>
    </row>
    <row r="62" spans="1:27" s="81" customFormat="1" ht="18.75">
      <c r="A62" s="199"/>
      <c r="B62" s="653" t="s">
        <v>96</v>
      </c>
      <c r="C62" s="127"/>
      <c r="D62" s="80" t="s">
        <v>79</v>
      </c>
      <c r="E62" s="80"/>
      <c r="F62" s="132"/>
      <c r="G62" s="768">
        <v>4</v>
      </c>
      <c r="H62" s="26">
        <f t="shared" si="6"/>
        <v>120</v>
      </c>
      <c r="I62" s="197">
        <f>SUM(J62:K62)</f>
        <v>90</v>
      </c>
      <c r="J62" s="197">
        <v>72</v>
      </c>
      <c r="K62" s="61">
        <v>18</v>
      </c>
      <c r="L62" s="61"/>
      <c r="M62" s="778">
        <f>H62-I62</f>
        <v>30</v>
      </c>
      <c r="N62" s="26"/>
      <c r="O62" s="61">
        <v>5</v>
      </c>
      <c r="P62" s="67"/>
      <c r="Q62" s="64"/>
      <c r="R62" s="61"/>
      <c r="S62" s="141"/>
      <c r="T62" s="205"/>
      <c r="V62" s="856" t="b">
        <f t="shared" si="7"/>
        <v>1</v>
      </c>
      <c r="W62" s="856" t="b">
        <f t="shared" si="7"/>
        <v>0</v>
      </c>
      <c r="X62" s="856" t="b">
        <f t="shared" si="7"/>
        <v>1</v>
      </c>
      <c r="Y62" s="856" t="b">
        <f t="shared" si="7"/>
        <v>1</v>
      </c>
      <c r="Z62" s="856" t="b">
        <f t="shared" si="7"/>
        <v>1</v>
      </c>
      <c r="AA62" s="856" t="b">
        <f t="shared" si="7"/>
        <v>1</v>
      </c>
    </row>
    <row r="63" spans="1:27" s="81" customFormat="1" ht="19.5">
      <c r="A63" s="199" t="s">
        <v>64</v>
      </c>
      <c r="B63" s="790" t="s">
        <v>181</v>
      </c>
      <c r="C63" s="200"/>
      <c r="D63" s="201"/>
      <c r="E63" s="201"/>
      <c r="F63" s="202"/>
      <c r="G63" s="769">
        <f>G64+G65</f>
        <v>8</v>
      </c>
      <c r="H63" s="26"/>
      <c r="I63" s="197"/>
      <c r="J63" s="62"/>
      <c r="K63" s="63"/>
      <c r="L63" s="63"/>
      <c r="M63" s="778"/>
      <c r="N63" s="86"/>
      <c r="O63" s="84"/>
      <c r="P63" s="83"/>
      <c r="Q63" s="173"/>
      <c r="R63" s="84"/>
      <c r="S63" s="85"/>
      <c r="T63" s="869"/>
      <c r="V63" s="856" t="b">
        <f t="shared" si="7"/>
        <v>1</v>
      </c>
      <c r="W63" s="856" t="b">
        <f t="shared" si="7"/>
        <v>1</v>
      </c>
      <c r="X63" s="856" t="b">
        <f t="shared" si="7"/>
        <v>1</v>
      </c>
      <c r="Y63" s="856" t="b">
        <f t="shared" si="7"/>
        <v>1</v>
      </c>
      <c r="Z63" s="856" t="b">
        <f t="shared" si="7"/>
        <v>1</v>
      </c>
      <c r="AA63" s="856" t="b">
        <f t="shared" si="7"/>
        <v>1</v>
      </c>
    </row>
    <row r="64" spans="1:27" s="81" customFormat="1" ht="18.75">
      <c r="A64" s="199"/>
      <c r="B64" s="82" t="s">
        <v>171</v>
      </c>
      <c r="C64" s="203"/>
      <c r="D64" s="191"/>
      <c r="E64" s="191"/>
      <c r="F64" s="204"/>
      <c r="G64" s="770">
        <v>1</v>
      </c>
      <c r="H64" s="26"/>
      <c r="I64" s="197"/>
      <c r="J64" s="77"/>
      <c r="K64" s="78"/>
      <c r="L64" s="78"/>
      <c r="M64" s="779"/>
      <c r="N64" s="86"/>
      <c r="O64" s="84"/>
      <c r="P64" s="83"/>
      <c r="Q64" s="173"/>
      <c r="R64" s="84"/>
      <c r="S64" s="85"/>
      <c r="T64" s="869"/>
      <c r="V64" s="856" t="b">
        <f t="shared" si="7"/>
        <v>1</v>
      </c>
      <c r="W64" s="856" t="b">
        <f t="shared" si="7"/>
        <v>1</v>
      </c>
      <c r="X64" s="856" t="b">
        <f t="shared" si="7"/>
        <v>1</v>
      </c>
      <c r="Y64" s="856" t="b">
        <f t="shared" si="7"/>
        <v>1</v>
      </c>
      <c r="Z64" s="856" t="b">
        <f t="shared" si="7"/>
        <v>1</v>
      </c>
      <c r="AA64" s="856" t="b">
        <f t="shared" si="7"/>
        <v>1</v>
      </c>
    </row>
    <row r="65" spans="1:27" s="81" customFormat="1" ht="18.75">
      <c r="A65" s="206"/>
      <c r="B65" s="138" t="s">
        <v>96</v>
      </c>
      <c r="C65" s="207" t="s">
        <v>43</v>
      </c>
      <c r="D65" s="180"/>
      <c r="E65" s="180"/>
      <c r="F65" s="208"/>
      <c r="G65" s="771">
        <v>7</v>
      </c>
      <c r="H65" s="26">
        <f t="shared" si="6"/>
        <v>210</v>
      </c>
      <c r="I65" s="197">
        <f>SUM(J65:K65)</f>
        <v>75</v>
      </c>
      <c r="J65" s="179">
        <v>45</v>
      </c>
      <c r="K65" s="180">
        <v>30</v>
      </c>
      <c r="L65" s="180"/>
      <c r="M65" s="420">
        <f>H65-I65</f>
        <v>135</v>
      </c>
      <c r="N65" s="88"/>
      <c r="O65" s="89"/>
      <c r="P65" s="211">
        <v>5</v>
      </c>
      <c r="Q65" s="378"/>
      <c r="R65" s="94"/>
      <c r="S65" s="97"/>
      <c r="T65" s="168"/>
      <c r="V65" s="856" t="b">
        <f t="shared" si="7"/>
        <v>1</v>
      </c>
      <c r="W65" s="856" t="b">
        <f t="shared" si="7"/>
        <v>1</v>
      </c>
      <c r="X65" s="856" t="b">
        <f t="shared" si="7"/>
        <v>0</v>
      </c>
      <c r="Y65" s="856" t="b">
        <f t="shared" si="7"/>
        <v>1</v>
      </c>
      <c r="Z65" s="856" t="b">
        <f t="shared" si="7"/>
        <v>1</v>
      </c>
      <c r="AA65" s="856" t="b">
        <f t="shared" si="7"/>
        <v>1</v>
      </c>
    </row>
    <row r="66" spans="1:27" s="81" customFormat="1" ht="18.75">
      <c r="A66" s="163" t="s">
        <v>98</v>
      </c>
      <c r="B66" s="82" t="s">
        <v>182</v>
      </c>
      <c r="C66" s="127"/>
      <c r="D66" s="63"/>
      <c r="E66" s="63"/>
      <c r="F66" s="128">
        <v>4</v>
      </c>
      <c r="G66" s="772">
        <v>1</v>
      </c>
      <c r="H66" s="26">
        <f t="shared" si="6"/>
        <v>30</v>
      </c>
      <c r="I66" s="197">
        <v>18</v>
      </c>
      <c r="J66" s="62"/>
      <c r="K66" s="63"/>
      <c r="L66" s="63">
        <v>18</v>
      </c>
      <c r="M66" s="778">
        <f>H66-I66</f>
        <v>12</v>
      </c>
      <c r="N66" s="86"/>
      <c r="O66" s="84"/>
      <c r="P66" s="94"/>
      <c r="Q66" s="379">
        <v>1</v>
      </c>
      <c r="R66" s="94"/>
      <c r="S66" s="97"/>
      <c r="T66" s="168"/>
      <c r="V66" s="856" t="b">
        <f t="shared" si="7"/>
        <v>1</v>
      </c>
      <c r="W66" s="856" t="b">
        <f t="shared" si="7"/>
        <v>1</v>
      </c>
      <c r="X66" s="856" t="b">
        <f t="shared" si="7"/>
        <v>1</v>
      </c>
      <c r="Y66" s="856" t="b">
        <f t="shared" si="7"/>
        <v>0</v>
      </c>
      <c r="Z66" s="856" t="b">
        <f t="shared" si="7"/>
        <v>1</v>
      </c>
      <c r="AA66" s="856" t="b">
        <f t="shared" si="7"/>
        <v>1</v>
      </c>
    </row>
    <row r="67" spans="1:27" s="81" customFormat="1" ht="18.75">
      <c r="A67" s="163" t="s">
        <v>99</v>
      </c>
      <c r="B67" s="82" t="s">
        <v>179</v>
      </c>
      <c r="C67" s="127"/>
      <c r="D67" s="63"/>
      <c r="E67" s="63"/>
      <c r="F67" s="128"/>
      <c r="G67" s="772">
        <v>5.5</v>
      </c>
      <c r="H67" s="26"/>
      <c r="I67" s="197"/>
      <c r="J67" s="62"/>
      <c r="K67" s="63"/>
      <c r="L67" s="63"/>
      <c r="M67" s="778"/>
      <c r="N67" s="86"/>
      <c r="O67" s="84"/>
      <c r="P67" s="94"/>
      <c r="Q67" s="379"/>
      <c r="R67" s="94"/>
      <c r="S67" s="97"/>
      <c r="T67" s="168"/>
      <c r="V67" s="856" t="b">
        <f t="shared" si="7"/>
        <v>1</v>
      </c>
      <c r="W67" s="856" t="b">
        <f t="shared" si="7"/>
        <v>1</v>
      </c>
      <c r="X67" s="856" t="b">
        <f t="shared" si="7"/>
        <v>1</v>
      </c>
      <c r="Y67" s="856" t="b">
        <f t="shared" si="7"/>
        <v>1</v>
      </c>
      <c r="Z67" s="856" t="b">
        <f t="shared" si="7"/>
        <v>1</v>
      </c>
      <c r="AA67" s="856" t="b">
        <f t="shared" si="7"/>
        <v>1</v>
      </c>
    </row>
    <row r="68" spans="1:27" s="81" customFormat="1" ht="18.75">
      <c r="A68" s="163"/>
      <c r="B68" s="126" t="s">
        <v>96</v>
      </c>
      <c r="C68" s="127" t="s">
        <v>81</v>
      </c>
      <c r="D68" s="63"/>
      <c r="E68" s="63"/>
      <c r="F68" s="128"/>
      <c r="G68" s="772">
        <v>5.5</v>
      </c>
      <c r="H68" s="26">
        <f t="shared" si="6"/>
        <v>165</v>
      </c>
      <c r="I68" s="197">
        <f>SUM(J68:K68)</f>
        <v>108</v>
      </c>
      <c r="J68" s="62">
        <v>54</v>
      </c>
      <c r="K68" s="63">
        <v>54</v>
      </c>
      <c r="L68" s="63"/>
      <c r="M68" s="778">
        <f>H68-I68</f>
        <v>57</v>
      </c>
      <c r="N68" s="86"/>
      <c r="O68" s="84"/>
      <c r="P68" s="94"/>
      <c r="Q68" s="379">
        <v>6</v>
      </c>
      <c r="R68" s="94"/>
      <c r="S68" s="97"/>
      <c r="T68" s="168"/>
      <c r="V68" s="856" t="b">
        <f t="shared" si="7"/>
        <v>1</v>
      </c>
      <c r="W68" s="856" t="b">
        <f t="shared" si="7"/>
        <v>1</v>
      </c>
      <c r="X68" s="856" t="b">
        <f t="shared" si="7"/>
        <v>1</v>
      </c>
      <c r="Y68" s="856" t="b">
        <f t="shared" si="7"/>
        <v>0</v>
      </c>
      <c r="Z68" s="856" t="b">
        <f t="shared" si="7"/>
        <v>1</v>
      </c>
      <c r="AA68" s="856" t="b">
        <f t="shared" si="7"/>
        <v>1</v>
      </c>
    </row>
    <row r="69" spans="1:27" s="81" customFormat="1" ht="18.75">
      <c r="A69" s="163" t="s">
        <v>100</v>
      </c>
      <c r="B69" s="791" t="s">
        <v>184</v>
      </c>
      <c r="C69" s="127"/>
      <c r="D69" s="80"/>
      <c r="E69" s="80"/>
      <c r="F69" s="132"/>
      <c r="G69" s="766">
        <v>7</v>
      </c>
      <c r="H69" s="26"/>
      <c r="I69" s="197"/>
      <c r="J69" s="62"/>
      <c r="K69" s="63"/>
      <c r="L69" s="63"/>
      <c r="M69" s="778"/>
      <c r="N69" s="86"/>
      <c r="O69" s="84"/>
      <c r="P69" s="84"/>
      <c r="Q69" s="380"/>
      <c r="R69" s="94"/>
      <c r="S69" s="97"/>
      <c r="T69" s="168"/>
      <c r="V69" s="856" t="b">
        <f t="shared" si="7"/>
        <v>1</v>
      </c>
      <c r="W69" s="856" t="b">
        <f t="shared" si="7"/>
        <v>1</v>
      </c>
      <c r="X69" s="856" t="b">
        <f t="shared" si="7"/>
        <v>1</v>
      </c>
      <c r="Y69" s="856" t="b">
        <f t="shared" si="7"/>
        <v>1</v>
      </c>
      <c r="Z69" s="856" t="b">
        <f t="shared" si="7"/>
        <v>1</v>
      </c>
      <c r="AA69" s="856" t="b">
        <f t="shared" si="7"/>
        <v>1</v>
      </c>
    </row>
    <row r="70" spans="1:27" s="81" customFormat="1" ht="18.75">
      <c r="A70" s="163"/>
      <c r="B70" s="791" t="s">
        <v>171</v>
      </c>
      <c r="C70" s="127"/>
      <c r="D70" s="80"/>
      <c r="E70" s="80"/>
      <c r="F70" s="132"/>
      <c r="G70" s="766">
        <v>2</v>
      </c>
      <c r="H70" s="26"/>
      <c r="I70" s="197"/>
      <c r="J70" s="62"/>
      <c r="K70" s="63"/>
      <c r="L70" s="63"/>
      <c r="M70" s="778"/>
      <c r="N70" s="86"/>
      <c r="O70" s="84"/>
      <c r="P70" s="84"/>
      <c r="Q70" s="380"/>
      <c r="R70" s="94"/>
      <c r="S70" s="97"/>
      <c r="T70" s="168"/>
      <c r="V70" s="856" t="b">
        <f t="shared" si="7"/>
        <v>1</v>
      </c>
      <c r="W70" s="856" t="b">
        <f t="shared" si="7"/>
        <v>1</v>
      </c>
      <c r="X70" s="856" t="b">
        <f t="shared" si="7"/>
        <v>1</v>
      </c>
      <c r="Y70" s="856" t="b">
        <f t="shared" si="7"/>
        <v>1</v>
      </c>
      <c r="Z70" s="856" t="b">
        <f t="shared" si="7"/>
        <v>1</v>
      </c>
      <c r="AA70" s="856" t="b">
        <f t="shared" si="7"/>
        <v>1</v>
      </c>
    </row>
    <row r="71" spans="1:27" s="81" customFormat="1" ht="18.75">
      <c r="A71" s="163"/>
      <c r="B71" s="126" t="s">
        <v>96</v>
      </c>
      <c r="C71" s="127" t="s">
        <v>81</v>
      </c>
      <c r="D71" s="80"/>
      <c r="E71" s="80"/>
      <c r="F71" s="141"/>
      <c r="G71" s="655">
        <v>5</v>
      </c>
      <c r="H71" s="26">
        <f t="shared" si="6"/>
        <v>150</v>
      </c>
      <c r="I71" s="197">
        <f>SUM(J71:K71)</f>
        <v>72</v>
      </c>
      <c r="J71" s="795">
        <v>36</v>
      </c>
      <c r="K71" s="845">
        <v>36</v>
      </c>
      <c r="L71" s="795"/>
      <c r="M71" s="778">
        <f>H71-I71</f>
        <v>78</v>
      </c>
      <c r="N71" s="799"/>
      <c r="O71" s="795"/>
      <c r="P71" s="795"/>
      <c r="Q71" s="844">
        <v>4</v>
      </c>
      <c r="R71" s="94"/>
      <c r="S71" s="97"/>
      <c r="T71" s="168"/>
      <c r="V71" s="856" t="b">
        <f t="shared" si="7"/>
        <v>1</v>
      </c>
      <c r="W71" s="856" t="b">
        <f t="shared" si="7"/>
        <v>1</v>
      </c>
      <c r="X71" s="856" t="b">
        <f t="shared" si="7"/>
        <v>1</v>
      </c>
      <c r="Y71" s="856" t="b">
        <f t="shared" si="7"/>
        <v>0</v>
      </c>
      <c r="Z71" s="856" t="b">
        <f t="shared" si="7"/>
        <v>1</v>
      </c>
      <c r="AA71" s="856" t="b">
        <f t="shared" si="7"/>
        <v>1</v>
      </c>
    </row>
    <row r="72" spans="1:27" s="81" customFormat="1" ht="18.75">
      <c r="A72" s="163" t="s">
        <v>104</v>
      </c>
      <c r="B72" s="82" t="s">
        <v>274</v>
      </c>
      <c r="C72" s="127"/>
      <c r="D72" s="80"/>
      <c r="E72" s="80"/>
      <c r="F72" s="141">
        <v>5</v>
      </c>
      <c r="G72" s="655">
        <v>1</v>
      </c>
      <c r="H72" s="26">
        <f t="shared" si="6"/>
        <v>30</v>
      </c>
      <c r="I72" s="197">
        <v>15</v>
      </c>
      <c r="J72" s="795"/>
      <c r="K72" s="795"/>
      <c r="L72" s="795">
        <v>15</v>
      </c>
      <c r="M72" s="778">
        <f>H72-I72</f>
        <v>15</v>
      </c>
      <c r="N72" s="114"/>
      <c r="O72" s="112"/>
      <c r="P72" s="161"/>
      <c r="Q72" s="380"/>
      <c r="R72" s="94">
        <v>1</v>
      </c>
      <c r="S72" s="97"/>
      <c r="T72" s="168"/>
      <c r="V72" s="856" t="b">
        <f t="shared" si="7"/>
        <v>1</v>
      </c>
      <c r="W72" s="856" t="b">
        <f t="shared" si="7"/>
        <v>1</v>
      </c>
      <c r="X72" s="856" t="b">
        <f t="shared" si="7"/>
        <v>1</v>
      </c>
      <c r="Y72" s="856" t="b">
        <f t="shared" si="7"/>
        <v>1</v>
      </c>
      <c r="Z72" s="856" t="b">
        <f t="shared" si="7"/>
        <v>0</v>
      </c>
      <c r="AA72" s="856" t="b">
        <f t="shared" si="7"/>
        <v>1</v>
      </c>
    </row>
    <row r="73" spans="1:27" s="81" customFormat="1" ht="18.75">
      <c r="A73" s="163" t="s">
        <v>115</v>
      </c>
      <c r="B73" s="82" t="s">
        <v>177</v>
      </c>
      <c r="C73" s="127"/>
      <c r="D73" s="80"/>
      <c r="E73" s="80"/>
      <c r="F73" s="141"/>
      <c r="G73" s="843">
        <f>G74+G75</f>
        <v>7</v>
      </c>
      <c r="H73" s="26"/>
      <c r="I73" s="197"/>
      <c r="J73" s="62"/>
      <c r="K73" s="63"/>
      <c r="L73" s="63"/>
      <c r="M73" s="778"/>
      <c r="N73" s="113"/>
      <c r="O73" s="96"/>
      <c r="P73" s="190"/>
      <c r="Q73" s="380"/>
      <c r="R73" s="94"/>
      <c r="S73" s="97"/>
      <c r="T73" s="168"/>
      <c r="V73" s="856" t="b">
        <f t="shared" si="7"/>
        <v>1</v>
      </c>
      <c r="W73" s="856" t="b">
        <f t="shared" si="7"/>
        <v>1</v>
      </c>
      <c r="X73" s="856" t="b">
        <f t="shared" si="7"/>
        <v>1</v>
      </c>
      <c r="Y73" s="856" t="b">
        <f t="shared" si="7"/>
        <v>1</v>
      </c>
      <c r="Z73" s="856" t="b">
        <f t="shared" si="7"/>
        <v>1</v>
      </c>
      <c r="AA73" s="856" t="b">
        <f t="shared" si="7"/>
        <v>1</v>
      </c>
    </row>
    <row r="74" spans="1:27" s="81" customFormat="1" ht="18.75">
      <c r="A74" s="189"/>
      <c r="B74" s="174" t="s">
        <v>171</v>
      </c>
      <c r="C74" s="203"/>
      <c r="D74" s="191"/>
      <c r="E74" s="191"/>
      <c r="F74" s="212"/>
      <c r="G74" s="853">
        <v>1</v>
      </c>
      <c r="H74" s="26"/>
      <c r="I74" s="197"/>
      <c r="J74" s="213"/>
      <c r="K74" s="214"/>
      <c r="L74" s="214"/>
      <c r="M74" s="780"/>
      <c r="N74" s="86"/>
      <c r="O74" s="84"/>
      <c r="P74" s="215"/>
      <c r="Q74" s="379"/>
      <c r="R74" s="94"/>
      <c r="S74" s="97"/>
      <c r="T74" s="168"/>
      <c r="V74" s="856" t="b">
        <f t="shared" si="7"/>
        <v>1</v>
      </c>
      <c r="W74" s="856" t="b">
        <f t="shared" si="7"/>
        <v>1</v>
      </c>
      <c r="X74" s="856" t="b">
        <f t="shared" si="7"/>
        <v>1</v>
      </c>
      <c r="Y74" s="856" t="b">
        <f t="shared" si="7"/>
        <v>1</v>
      </c>
      <c r="Z74" s="856" t="b">
        <f t="shared" si="7"/>
        <v>1</v>
      </c>
      <c r="AA74" s="856" t="b">
        <f t="shared" si="7"/>
        <v>1</v>
      </c>
    </row>
    <row r="75" spans="1:27" s="81" customFormat="1" ht="18.75">
      <c r="A75" s="199"/>
      <c r="B75" s="126" t="s">
        <v>96</v>
      </c>
      <c r="C75" s="846" t="s">
        <v>79</v>
      </c>
      <c r="D75" s="847"/>
      <c r="E75" s="847"/>
      <c r="F75" s="848"/>
      <c r="G75" s="854">
        <v>6</v>
      </c>
      <c r="H75" s="849">
        <f t="shared" si="6"/>
        <v>180</v>
      </c>
      <c r="I75" s="850">
        <f>SUM(J75:K75)</f>
        <v>54</v>
      </c>
      <c r="J75" s="216">
        <v>36</v>
      </c>
      <c r="K75" s="100">
        <v>18</v>
      </c>
      <c r="L75" s="851"/>
      <c r="M75" s="852">
        <f>H75-I75</f>
        <v>126</v>
      </c>
      <c r="N75" s="849"/>
      <c r="O75" s="817">
        <v>3</v>
      </c>
      <c r="P75" s="67"/>
      <c r="Q75" s="64"/>
      <c r="R75" s="61"/>
      <c r="S75" s="141"/>
      <c r="T75" s="205"/>
      <c r="V75" s="856" t="b">
        <f t="shared" si="7"/>
        <v>1</v>
      </c>
      <c r="W75" s="856" t="b">
        <f t="shared" si="7"/>
        <v>0</v>
      </c>
      <c r="X75" s="856" t="b">
        <f t="shared" si="7"/>
        <v>1</v>
      </c>
      <c r="Y75" s="856" t="b">
        <f t="shared" si="7"/>
        <v>1</v>
      </c>
      <c r="Z75" s="856" t="b">
        <f t="shared" si="7"/>
        <v>1</v>
      </c>
      <c r="AA75" s="856" t="b">
        <f t="shared" si="7"/>
        <v>1</v>
      </c>
    </row>
    <row r="76" spans="1:27" s="81" customFormat="1" ht="18.75">
      <c r="A76" s="199" t="s">
        <v>116</v>
      </c>
      <c r="B76" s="217" t="s">
        <v>178</v>
      </c>
      <c r="C76" s="98"/>
      <c r="D76" s="99"/>
      <c r="E76" s="99"/>
      <c r="F76" s="131" t="s">
        <v>43</v>
      </c>
      <c r="G76" s="855">
        <v>1</v>
      </c>
      <c r="H76" s="26">
        <f t="shared" si="6"/>
        <v>30</v>
      </c>
      <c r="I76" s="197">
        <v>15</v>
      </c>
      <c r="J76" s="216"/>
      <c r="K76" s="100"/>
      <c r="L76" s="100">
        <v>15</v>
      </c>
      <c r="M76" s="781">
        <f>H76-I76</f>
        <v>15</v>
      </c>
      <c r="N76" s="26"/>
      <c r="O76" s="61"/>
      <c r="P76" s="67">
        <v>1</v>
      </c>
      <c r="Q76" s="64"/>
      <c r="R76" s="61"/>
      <c r="S76" s="141"/>
      <c r="T76" s="205"/>
      <c r="V76" s="856" t="b">
        <f t="shared" si="7"/>
        <v>1</v>
      </c>
      <c r="W76" s="856" t="b">
        <f t="shared" si="7"/>
        <v>1</v>
      </c>
      <c r="X76" s="856" t="b">
        <f t="shared" si="7"/>
        <v>0</v>
      </c>
      <c r="Y76" s="856" t="b">
        <f t="shared" si="7"/>
        <v>1</v>
      </c>
      <c r="Z76" s="856" t="b">
        <f t="shared" si="7"/>
        <v>1</v>
      </c>
      <c r="AA76" s="856" t="b">
        <f t="shared" si="7"/>
        <v>1</v>
      </c>
    </row>
    <row r="77" spans="1:27" s="81" customFormat="1" ht="18.75">
      <c r="A77" s="199" t="s">
        <v>117</v>
      </c>
      <c r="B77" s="171" t="s">
        <v>272</v>
      </c>
      <c r="C77" s="98"/>
      <c r="D77" s="99"/>
      <c r="E77" s="99"/>
      <c r="F77" s="131"/>
      <c r="G77" s="766">
        <v>3</v>
      </c>
      <c r="H77" s="26"/>
      <c r="I77" s="197"/>
      <c r="J77" s="216"/>
      <c r="K77" s="100"/>
      <c r="L77" s="100"/>
      <c r="M77" s="781"/>
      <c r="N77" s="26"/>
      <c r="O77" s="61"/>
      <c r="P77" s="67"/>
      <c r="Q77" s="64"/>
      <c r="R77" s="61"/>
      <c r="S77" s="141"/>
      <c r="T77" s="205"/>
      <c r="U77" s="81" t="s">
        <v>130</v>
      </c>
      <c r="V77" s="856" t="b">
        <f t="shared" si="7"/>
        <v>1</v>
      </c>
      <c r="W77" s="856" t="b">
        <f t="shared" si="7"/>
        <v>1</v>
      </c>
      <c r="X77" s="856" t="b">
        <f t="shared" si="7"/>
        <v>1</v>
      </c>
      <c r="Y77" s="856" t="b">
        <f t="shared" si="7"/>
        <v>1</v>
      </c>
      <c r="Z77" s="856" t="b">
        <f t="shared" si="7"/>
        <v>1</v>
      </c>
      <c r="AA77" s="856" t="b">
        <f t="shared" si="7"/>
        <v>1</v>
      </c>
    </row>
    <row r="78" spans="1:27" s="81" customFormat="1" ht="18.75">
      <c r="A78" s="199"/>
      <c r="B78" s="654" t="s">
        <v>96</v>
      </c>
      <c r="C78" s="98"/>
      <c r="D78" s="99" t="s">
        <v>43</v>
      </c>
      <c r="E78" s="99"/>
      <c r="F78" s="131"/>
      <c r="G78" s="766">
        <v>3</v>
      </c>
      <c r="H78" s="26">
        <f t="shared" si="6"/>
        <v>90</v>
      </c>
      <c r="I78" s="197">
        <f>SUM(J78:K78)</f>
        <v>45</v>
      </c>
      <c r="J78" s="216">
        <v>30</v>
      </c>
      <c r="K78" s="100">
        <v>15</v>
      </c>
      <c r="L78" s="100"/>
      <c r="M78" s="781">
        <f>H78-I78</f>
        <v>45</v>
      </c>
      <c r="N78" s="26"/>
      <c r="O78" s="61"/>
      <c r="P78" s="67">
        <v>3</v>
      </c>
      <c r="Q78" s="64"/>
      <c r="R78" s="61"/>
      <c r="S78" s="141"/>
      <c r="T78" s="205"/>
      <c r="V78" s="856" t="b">
        <f t="shared" si="7"/>
        <v>1</v>
      </c>
      <c r="W78" s="856" t="b">
        <f t="shared" si="7"/>
        <v>1</v>
      </c>
      <c r="X78" s="856" t="b">
        <f t="shared" si="7"/>
        <v>0</v>
      </c>
      <c r="Y78" s="856" t="b">
        <f t="shared" si="7"/>
        <v>1</v>
      </c>
      <c r="Z78" s="856" t="b">
        <f t="shared" si="7"/>
        <v>1</v>
      </c>
      <c r="AA78" s="856" t="b">
        <f t="shared" si="7"/>
        <v>1</v>
      </c>
    </row>
    <row r="79" spans="1:27" s="81" customFormat="1" ht="18.75">
      <c r="A79" s="199" t="s">
        <v>118</v>
      </c>
      <c r="B79" s="172" t="s">
        <v>180</v>
      </c>
      <c r="C79" s="169"/>
      <c r="D79" s="170"/>
      <c r="E79" s="170"/>
      <c r="F79" s="219"/>
      <c r="G79" s="766">
        <v>4.5</v>
      </c>
      <c r="H79" s="26"/>
      <c r="I79" s="197"/>
      <c r="J79" s="101"/>
      <c r="K79" s="102"/>
      <c r="L79" s="102"/>
      <c r="M79" s="782"/>
      <c r="N79" s="86"/>
      <c r="O79" s="84"/>
      <c r="P79" s="83"/>
      <c r="Q79" s="173"/>
      <c r="R79" s="84"/>
      <c r="S79" s="85"/>
      <c r="T79" s="869"/>
      <c r="V79" s="856" t="b">
        <f t="shared" si="7"/>
        <v>1</v>
      </c>
      <c r="W79" s="856" t="b">
        <f t="shared" si="7"/>
        <v>1</v>
      </c>
      <c r="X79" s="856" t="b">
        <f t="shared" si="7"/>
        <v>1</v>
      </c>
      <c r="Y79" s="856" t="b">
        <f t="shared" si="7"/>
        <v>1</v>
      </c>
      <c r="Z79" s="856" t="b">
        <f t="shared" si="7"/>
        <v>1</v>
      </c>
      <c r="AA79" s="856" t="b">
        <f t="shared" si="7"/>
        <v>1</v>
      </c>
    </row>
    <row r="80" spans="1:27" s="81" customFormat="1" ht="18.75">
      <c r="A80" s="163"/>
      <c r="B80" s="126" t="s">
        <v>96</v>
      </c>
      <c r="C80" s="129" t="s">
        <v>79</v>
      </c>
      <c r="D80" s="103"/>
      <c r="E80" s="103"/>
      <c r="F80" s="130"/>
      <c r="G80" s="773">
        <v>4.5</v>
      </c>
      <c r="H80" s="26">
        <f t="shared" si="6"/>
        <v>135</v>
      </c>
      <c r="I80" s="197">
        <f>SUM(J80:K80)</f>
        <v>72</v>
      </c>
      <c r="J80" s="101">
        <v>36</v>
      </c>
      <c r="K80" s="102">
        <v>36</v>
      </c>
      <c r="L80" s="102"/>
      <c r="M80" s="782">
        <f>H80-I80</f>
        <v>63</v>
      </c>
      <c r="N80" s="86"/>
      <c r="O80" s="84">
        <v>4</v>
      </c>
      <c r="P80" s="83"/>
      <c r="Q80" s="173"/>
      <c r="R80" s="84"/>
      <c r="S80" s="85"/>
      <c r="T80" s="869"/>
      <c r="V80" s="856" t="b">
        <f t="shared" si="7"/>
        <v>1</v>
      </c>
      <c r="W80" s="856" t="b">
        <f t="shared" si="7"/>
        <v>0</v>
      </c>
      <c r="X80" s="856" t="b">
        <f t="shared" si="7"/>
        <v>1</v>
      </c>
      <c r="Y80" s="856" t="b">
        <f t="shared" si="7"/>
        <v>1</v>
      </c>
      <c r="Z80" s="856" t="b">
        <f t="shared" si="7"/>
        <v>1</v>
      </c>
      <c r="AA80" s="856" t="b">
        <f t="shared" si="7"/>
        <v>1</v>
      </c>
    </row>
    <row r="81" spans="1:27" s="81" customFormat="1" ht="18.75">
      <c r="A81" s="163" t="s">
        <v>119</v>
      </c>
      <c r="B81" s="126" t="s">
        <v>271</v>
      </c>
      <c r="C81" s="129"/>
      <c r="D81" s="103"/>
      <c r="E81" s="103"/>
      <c r="F81" s="130"/>
      <c r="G81" s="774">
        <v>4</v>
      </c>
      <c r="H81" s="26"/>
      <c r="I81" s="197"/>
      <c r="J81" s="101"/>
      <c r="K81" s="102"/>
      <c r="L81" s="102"/>
      <c r="M81" s="782"/>
      <c r="N81" s="86"/>
      <c r="O81" s="84"/>
      <c r="P81" s="83"/>
      <c r="Q81" s="173"/>
      <c r="R81" s="84"/>
      <c r="S81" s="85"/>
      <c r="T81" s="869"/>
      <c r="V81" s="856" t="b">
        <f t="shared" si="7"/>
        <v>1</v>
      </c>
      <c r="W81" s="856" t="b">
        <f t="shared" si="7"/>
        <v>1</v>
      </c>
      <c r="X81" s="856" t="b">
        <f t="shared" si="7"/>
        <v>1</v>
      </c>
      <c r="Y81" s="856" t="b">
        <f t="shared" si="7"/>
        <v>1</v>
      </c>
      <c r="Z81" s="856" t="b">
        <f t="shared" si="7"/>
        <v>1</v>
      </c>
      <c r="AA81" s="856" t="b">
        <f t="shared" si="7"/>
        <v>1</v>
      </c>
    </row>
    <row r="82" spans="1:27" s="81" customFormat="1" ht="18.75">
      <c r="A82" s="163"/>
      <c r="B82" s="126" t="s">
        <v>96</v>
      </c>
      <c r="C82" s="129" t="s">
        <v>43</v>
      </c>
      <c r="D82" s="103"/>
      <c r="E82" s="103"/>
      <c r="F82" s="130"/>
      <c r="G82" s="774">
        <v>4</v>
      </c>
      <c r="H82" s="26">
        <f t="shared" si="6"/>
        <v>120</v>
      </c>
      <c r="I82" s="197">
        <f>SUM(J82:K82)</f>
        <v>60</v>
      </c>
      <c r="J82" s="101">
        <v>30</v>
      </c>
      <c r="K82" s="102">
        <v>30</v>
      </c>
      <c r="L82" s="102"/>
      <c r="M82" s="782">
        <f>H82-I82</f>
        <v>60</v>
      </c>
      <c r="N82" s="86"/>
      <c r="O82" s="84"/>
      <c r="P82" s="83">
        <v>4</v>
      </c>
      <c r="Q82" s="173"/>
      <c r="R82" s="84"/>
      <c r="S82" s="85"/>
      <c r="T82" s="869"/>
      <c r="V82" s="856" t="b">
        <f t="shared" si="7"/>
        <v>1</v>
      </c>
      <c r="W82" s="856" t="b">
        <f t="shared" si="7"/>
        <v>1</v>
      </c>
      <c r="X82" s="856" t="b">
        <f t="shared" si="7"/>
        <v>0</v>
      </c>
      <c r="Y82" s="856" t="b">
        <f t="shared" si="7"/>
        <v>1</v>
      </c>
      <c r="Z82" s="856" t="b">
        <f t="shared" si="7"/>
        <v>1</v>
      </c>
      <c r="AA82" s="856" t="b">
        <f t="shared" si="7"/>
        <v>1</v>
      </c>
    </row>
    <row r="83" spans="1:27" s="81" customFormat="1" ht="18.75">
      <c r="A83" s="163" t="s">
        <v>120</v>
      </c>
      <c r="B83" s="82" t="s">
        <v>188</v>
      </c>
      <c r="C83" s="129"/>
      <c r="D83" s="103"/>
      <c r="E83" s="103"/>
      <c r="F83" s="130"/>
      <c r="G83" s="766">
        <v>3</v>
      </c>
      <c r="H83" s="26"/>
      <c r="I83" s="197"/>
      <c r="J83" s="101"/>
      <c r="K83" s="102"/>
      <c r="L83" s="102"/>
      <c r="M83" s="782"/>
      <c r="N83" s="86"/>
      <c r="O83" s="84"/>
      <c r="P83" s="83"/>
      <c r="Q83" s="173"/>
      <c r="R83" s="84"/>
      <c r="S83" s="85"/>
      <c r="T83" s="869"/>
      <c r="V83" s="856" t="b">
        <f t="shared" si="7"/>
        <v>1</v>
      </c>
      <c r="W83" s="856" t="b">
        <f t="shared" si="7"/>
        <v>1</v>
      </c>
      <c r="X83" s="856" t="b">
        <f t="shared" si="7"/>
        <v>1</v>
      </c>
      <c r="Y83" s="856" t="b">
        <f t="shared" si="7"/>
        <v>1</v>
      </c>
      <c r="Z83" s="856" t="b">
        <f t="shared" si="7"/>
        <v>1</v>
      </c>
      <c r="AA83" s="856" t="b">
        <f t="shared" si="7"/>
        <v>1</v>
      </c>
    </row>
    <row r="84" spans="1:27" s="108" customFormat="1" ht="18.75">
      <c r="A84" s="163"/>
      <c r="B84" s="126" t="s">
        <v>96</v>
      </c>
      <c r="C84" s="98" t="s">
        <v>43</v>
      </c>
      <c r="D84" s="99"/>
      <c r="E84" s="99"/>
      <c r="F84" s="131"/>
      <c r="G84" s="770">
        <v>3</v>
      </c>
      <c r="H84" s="26">
        <f t="shared" si="6"/>
        <v>90</v>
      </c>
      <c r="I84" s="197">
        <f>SUM(J84:K84)</f>
        <v>45</v>
      </c>
      <c r="J84" s="104">
        <v>30</v>
      </c>
      <c r="K84" s="105">
        <v>15</v>
      </c>
      <c r="L84" s="105"/>
      <c r="M84" s="781">
        <f>H84-I84</f>
        <v>45</v>
      </c>
      <c r="N84" s="88"/>
      <c r="O84" s="89"/>
      <c r="P84" s="106">
        <v>3</v>
      </c>
      <c r="Q84" s="374"/>
      <c r="R84" s="84"/>
      <c r="S84" s="85"/>
      <c r="T84" s="869"/>
      <c r="V84" s="856" t="b">
        <f t="shared" si="7"/>
        <v>1</v>
      </c>
      <c r="W84" s="856" t="b">
        <f t="shared" si="7"/>
        <v>1</v>
      </c>
      <c r="X84" s="856" t="b">
        <f t="shared" si="7"/>
        <v>0</v>
      </c>
      <c r="Y84" s="856" t="b">
        <f t="shared" si="7"/>
        <v>1</v>
      </c>
      <c r="Z84" s="856" t="b">
        <f t="shared" si="7"/>
        <v>1</v>
      </c>
      <c r="AA84" s="856" t="b">
        <f t="shared" si="7"/>
        <v>1</v>
      </c>
    </row>
    <row r="85" spans="1:27" s="81" customFormat="1" ht="18.75">
      <c r="A85" s="163" t="s">
        <v>121</v>
      </c>
      <c r="B85" s="82" t="s">
        <v>190</v>
      </c>
      <c r="C85" s="127"/>
      <c r="D85" s="80"/>
      <c r="E85" s="80"/>
      <c r="F85" s="132"/>
      <c r="G85" s="767">
        <v>4</v>
      </c>
      <c r="H85" s="26"/>
      <c r="I85" s="197"/>
      <c r="J85" s="62"/>
      <c r="K85" s="63"/>
      <c r="L85" s="63"/>
      <c r="M85" s="778"/>
      <c r="N85" s="86"/>
      <c r="O85" s="84"/>
      <c r="P85" s="84"/>
      <c r="Q85" s="173"/>
      <c r="R85" s="84"/>
      <c r="S85" s="85"/>
      <c r="T85" s="869"/>
      <c r="V85" s="856" t="b">
        <f t="shared" si="7"/>
        <v>1</v>
      </c>
      <c r="W85" s="856" t="b">
        <f t="shared" si="7"/>
        <v>1</v>
      </c>
      <c r="X85" s="856" t="b">
        <f t="shared" si="7"/>
        <v>1</v>
      </c>
      <c r="Y85" s="856" t="b">
        <f t="shared" si="7"/>
        <v>1</v>
      </c>
      <c r="Z85" s="856" t="b">
        <f t="shared" si="7"/>
        <v>1</v>
      </c>
      <c r="AA85" s="856" t="b">
        <f t="shared" si="7"/>
        <v>1</v>
      </c>
    </row>
    <row r="86" spans="1:27" s="81" customFormat="1" ht="18.75">
      <c r="A86" s="163"/>
      <c r="B86" s="126" t="s">
        <v>96</v>
      </c>
      <c r="C86" s="127" t="s">
        <v>273</v>
      </c>
      <c r="D86" s="80"/>
      <c r="E86" s="80"/>
      <c r="F86" s="132"/>
      <c r="G86" s="767">
        <v>4</v>
      </c>
      <c r="H86" s="26">
        <f t="shared" si="6"/>
        <v>120</v>
      </c>
      <c r="I86" s="197">
        <f>SUM(J86:K86)</f>
        <v>75</v>
      </c>
      <c r="J86" s="62">
        <v>45</v>
      </c>
      <c r="K86" s="63">
        <v>30</v>
      </c>
      <c r="L86" s="63"/>
      <c r="M86" s="778">
        <f>H86-I86</f>
        <v>45</v>
      </c>
      <c r="N86" s="86"/>
      <c r="O86" s="84"/>
      <c r="P86" s="84"/>
      <c r="Q86" s="173"/>
      <c r="R86" s="84">
        <v>5</v>
      </c>
      <c r="S86" s="85"/>
      <c r="T86" s="869"/>
      <c r="V86" s="856" t="b">
        <f t="shared" si="7"/>
        <v>1</v>
      </c>
      <c r="W86" s="856" t="b">
        <f t="shared" si="7"/>
        <v>1</v>
      </c>
      <c r="X86" s="856" t="b">
        <f t="shared" si="7"/>
        <v>1</v>
      </c>
      <c r="Y86" s="856" t="b">
        <f t="shared" si="7"/>
        <v>1</v>
      </c>
      <c r="Z86" s="856" t="b">
        <f t="shared" si="7"/>
        <v>0</v>
      </c>
      <c r="AA86" s="856" t="b">
        <f t="shared" si="7"/>
        <v>1</v>
      </c>
    </row>
    <row r="87" spans="1:27" s="81" customFormat="1" ht="18.75">
      <c r="A87" s="163" t="s">
        <v>137</v>
      </c>
      <c r="B87" s="82" t="s">
        <v>192</v>
      </c>
      <c r="C87" s="127"/>
      <c r="D87" s="80"/>
      <c r="E87" s="80"/>
      <c r="F87" s="132"/>
      <c r="G87" s="766">
        <v>3</v>
      </c>
      <c r="H87" s="26"/>
      <c r="I87" s="197"/>
      <c r="J87" s="62"/>
      <c r="K87" s="63"/>
      <c r="L87" s="63"/>
      <c r="M87" s="778"/>
      <c r="N87" s="86"/>
      <c r="O87" s="84"/>
      <c r="P87" s="84"/>
      <c r="Q87" s="173"/>
      <c r="R87" s="84"/>
      <c r="S87" s="85"/>
      <c r="T87" s="869"/>
      <c r="V87" s="856" t="b">
        <f t="shared" si="7"/>
        <v>1</v>
      </c>
      <c r="W87" s="856" t="b">
        <f t="shared" si="7"/>
        <v>1</v>
      </c>
      <c r="X87" s="856" t="b">
        <f t="shared" si="7"/>
        <v>1</v>
      </c>
      <c r="Y87" s="856" t="b">
        <f t="shared" si="7"/>
        <v>1</v>
      </c>
      <c r="Z87" s="856" t="b">
        <f t="shared" si="7"/>
        <v>1</v>
      </c>
      <c r="AA87" s="856" t="b">
        <f t="shared" si="7"/>
        <v>1</v>
      </c>
    </row>
    <row r="88" spans="1:27" s="109" customFormat="1" ht="18.75">
      <c r="A88" s="163"/>
      <c r="B88" s="126" t="s">
        <v>96</v>
      </c>
      <c r="C88" s="127" t="s">
        <v>273</v>
      </c>
      <c r="D88" s="80"/>
      <c r="E88" s="80"/>
      <c r="F88" s="132"/>
      <c r="G88" s="767">
        <v>3</v>
      </c>
      <c r="H88" s="26">
        <f t="shared" si="6"/>
        <v>90</v>
      </c>
      <c r="I88" s="197">
        <f>SUM(J88:K88)</f>
        <v>45</v>
      </c>
      <c r="J88" s="62">
        <v>30</v>
      </c>
      <c r="K88" s="63">
        <v>15</v>
      </c>
      <c r="L88" s="63"/>
      <c r="M88" s="778">
        <f>H88-I88</f>
        <v>45</v>
      </c>
      <c r="N88" s="86"/>
      <c r="O88" s="84"/>
      <c r="P88" s="84"/>
      <c r="Q88" s="173"/>
      <c r="R88" s="84">
        <v>3</v>
      </c>
      <c r="S88" s="85"/>
      <c r="T88" s="869"/>
      <c r="V88" s="856" t="b">
        <f t="shared" si="7"/>
        <v>1</v>
      </c>
      <c r="W88" s="856" t="b">
        <f t="shared" si="7"/>
        <v>1</v>
      </c>
      <c r="X88" s="856" t="b">
        <f t="shared" si="7"/>
        <v>1</v>
      </c>
      <c r="Y88" s="856" t="b">
        <f t="shared" si="7"/>
        <v>1</v>
      </c>
      <c r="Z88" s="856" t="b">
        <f t="shared" si="7"/>
        <v>0</v>
      </c>
      <c r="AA88" s="856" t="b">
        <f t="shared" si="7"/>
        <v>1</v>
      </c>
    </row>
    <row r="89" spans="1:27" s="109" customFormat="1" ht="18.75">
      <c r="A89" s="163" t="s">
        <v>138</v>
      </c>
      <c r="B89" s="82" t="s">
        <v>185</v>
      </c>
      <c r="C89" s="133"/>
      <c r="D89" s="111"/>
      <c r="E89" s="111"/>
      <c r="F89" s="220"/>
      <c r="G89" s="765">
        <v>4</v>
      </c>
      <c r="H89" s="26"/>
      <c r="I89" s="197"/>
      <c r="J89" s="112"/>
      <c r="K89" s="112"/>
      <c r="L89" s="112"/>
      <c r="M89" s="715"/>
      <c r="N89" s="113"/>
      <c r="O89" s="96"/>
      <c r="P89" s="96"/>
      <c r="Q89" s="176"/>
      <c r="R89" s="84"/>
      <c r="S89" s="85"/>
      <c r="T89" s="869"/>
      <c r="V89" s="856" t="b">
        <f t="shared" si="7"/>
        <v>1</v>
      </c>
      <c r="W89" s="856" t="b">
        <f t="shared" si="7"/>
        <v>1</v>
      </c>
      <c r="X89" s="856" t="b">
        <f t="shared" si="7"/>
        <v>1</v>
      </c>
      <c r="Y89" s="856" t="b">
        <f t="shared" si="7"/>
        <v>1</v>
      </c>
      <c r="Z89" s="856" t="b">
        <f t="shared" si="7"/>
        <v>1</v>
      </c>
      <c r="AA89" s="856" t="b">
        <f t="shared" si="7"/>
        <v>1</v>
      </c>
    </row>
    <row r="90" spans="1:27" s="109" customFormat="1" ht="18.75">
      <c r="A90" s="163"/>
      <c r="B90" s="126" t="s">
        <v>96</v>
      </c>
      <c r="C90" s="127" t="s">
        <v>273</v>
      </c>
      <c r="D90" s="80"/>
      <c r="E90" s="80"/>
      <c r="F90" s="141"/>
      <c r="G90" s="655">
        <v>4</v>
      </c>
      <c r="H90" s="26">
        <f t="shared" si="6"/>
        <v>120</v>
      </c>
      <c r="I90" s="197">
        <f>SUM(J90:K90)</f>
        <v>75</v>
      </c>
      <c r="J90" s="795">
        <v>60</v>
      </c>
      <c r="K90" s="795">
        <v>15</v>
      </c>
      <c r="L90" s="795"/>
      <c r="M90" s="778">
        <f>H90-I90</f>
        <v>45</v>
      </c>
      <c r="N90" s="799"/>
      <c r="O90" s="795"/>
      <c r="P90" s="795"/>
      <c r="Q90" s="796"/>
      <c r="R90" s="795">
        <v>5</v>
      </c>
      <c r="S90" s="367"/>
      <c r="T90" s="858"/>
      <c r="V90" s="856" t="b">
        <f t="shared" si="7"/>
        <v>1</v>
      </c>
      <c r="W90" s="856" t="b">
        <f t="shared" si="7"/>
        <v>1</v>
      </c>
      <c r="X90" s="856" t="b">
        <f t="shared" si="7"/>
        <v>1</v>
      </c>
      <c r="Y90" s="856" t="b">
        <f t="shared" si="7"/>
        <v>1</v>
      </c>
      <c r="Z90" s="856" t="b">
        <f t="shared" si="7"/>
        <v>0</v>
      </c>
      <c r="AA90" s="856" t="b">
        <f t="shared" si="7"/>
        <v>1</v>
      </c>
    </row>
    <row r="91" spans="1:27" s="109" customFormat="1" ht="18.75">
      <c r="A91" s="163" t="s">
        <v>207</v>
      </c>
      <c r="B91" s="82" t="s">
        <v>186</v>
      </c>
      <c r="C91" s="133"/>
      <c r="D91" s="111"/>
      <c r="E91" s="111"/>
      <c r="F91" s="134">
        <v>6</v>
      </c>
      <c r="G91" s="769">
        <v>1</v>
      </c>
      <c r="H91" s="26">
        <f t="shared" si="6"/>
        <v>30</v>
      </c>
      <c r="I91" s="197">
        <v>13</v>
      </c>
      <c r="J91" s="112"/>
      <c r="K91" s="112"/>
      <c r="L91" s="112">
        <v>13</v>
      </c>
      <c r="M91" s="778">
        <f>H91-I91</f>
        <v>17</v>
      </c>
      <c r="N91" s="114"/>
      <c r="O91" s="112"/>
      <c r="P91" s="112"/>
      <c r="Q91" s="162"/>
      <c r="R91" s="795"/>
      <c r="S91" s="367">
        <v>1</v>
      </c>
      <c r="T91" s="858"/>
      <c r="V91" s="856" t="b">
        <f t="shared" si="7"/>
        <v>1</v>
      </c>
      <c r="W91" s="856" t="b">
        <f t="shared" si="7"/>
        <v>1</v>
      </c>
      <c r="X91" s="856" t="b">
        <f t="shared" si="7"/>
        <v>1</v>
      </c>
      <c r="Y91" s="856" t="b">
        <f t="shared" si="7"/>
        <v>1</v>
      </c>
      <c r="Z91" s="856" t="b">
        <f t="shared" si="7"/>
        <v>1</v>
      </c>
      <c r="AA91" s="856" t="b">
        <f t="shared" si="7"/>
        <v>0</v>
      </c>
    </row>
    <row r="92" spans="1:27" s="109" customFormat="1" ht="18.75">
      <c r="A92" s="163" t="s">
        <v>208</v>
      </c>
      <c r="B92" s="82" t="s">
        <v>187</v>
      </c>
      <c r="C92" s="133"/>
      <c r="D92" s="111"/>
      <c r="E92" s="111"/>
      <c r="F92" s="134"/>
      <c r="G92" s="769">
        <v>3</v>
      </c>
      <c r="H92" s="26"/>
      <c r="I92" s="197"/>
      <c r="J92" s="112"/>
      <c r="K92" s="112"/>
      <c r="L92" s="112"/>
      <c r="M92" s="778"/>
      <c r="N92" s="114"/>
      <c r="O92" s="112"/>
      <c r="P92" s="112"/>
      <c r="Q92" s="162"/>
      <c r="R92" s="795"/>
      <c r="S92" s="367"/>
      <c r="T92" s="858"/>
      <c r="V92" s="856" t="b">
        <f t="shared" si="7"/>
        <v>1</v>
      </c>
      <c r="W92" s="856" t="b">
        <f t="shared" si="7"/>
        <v>1</v>
      </c>
      <c r="X92" s="856" t="b">
        <f t="shared" si="7"/>
        <v>1</v>
      </c>
      <c r="Y92" s="856" t="b">
        <f t="shared" si="7"/>
        <v>1</v>
      </c>
      <c r="Z92" s="856" t="b">
        <f t="shared" si="7"/>
        <v>1</v>
      </c>
      <c r="AA92" s="856" t="b">
        <f t="shared" si="7"/>
        <v>1</v>
      </c>
    </row>
    <row r="93" spans="1:27" s="109" customFormat="1" ht="18.75">
      <c r="A93" s="163"/>
      <c r="B93" s="126" t="s">
        <v>96</v>
      </c>
      <c r="C93" s="133" t="s">
        <v>231</v>
      </c>
      <c r="D93" s="111"/>
      <c r="E93" s="111"/>
      <c r="F93" s="134"/>
      <c r="G93" s="769">
        <v>3</v>
      </c>
      <c r="H93" s="26">
        <f t="shared" si="6"/>
        <v>90</v>
      </c>
      <c r="I93" s="197">
        <f>SUM(J93:K93)</f>
        <v>26</v>
      </c>
      <c r="J93" s="112">
        <v>13</v>
      </c>
      <c r="K93" s="112">
        <v>13</v>
      </c>
      <c r="L93" s="112"/>
      <c r="M93" s="778">
        <f>H93-I93</f>
        <v>64</v>
      </c>
      <c r="N93" s="114"/>
      <c r="O93" s="112"/>
      <c r="P93" s="112"/>
      <c r="Q93" s="162"/>
      <c r="R93" s="795"/>
      <c r="S93" s="367">
        <v>2</v>
      </c>
      <c r="T93" s="858"/>
      <c r="V93" s="856" t="b">
        <f t="shared" si="7"/>
        <v>1</v>
      </c>
      <c r="W93" s="856" t="b">
        <f t="shared" si="7"/>
        <v>1</v>
      </c>
      <c r="X93" s="856" t="b">
        <f t="shared" si="7"/>
        <v>1</v>
      </c>
      <c r="Y93" s="856" t="b">
        <f t="shared" si="7"/>
        <v>1</v>
      </c>
      <c r="Z93" s="856" t="b">
        <f t="shared" si="7"/>
        <v>1</v>
      </c>
      <c r="AA93" s="856" t="b">
        <f t="shared" si="7"/>
        <v>0</v>
      </c>
    </row>
    <row r="94" spans="1:27" s="109" customFormat="1" ht="18.75">
      <c r="A94" s="163" t="s">
        <v>209</v>
      </c>
      <c r="B94" s="82" t="s">
        <v>189</v>
      </c>
      <c r="C94" s="133"/>
      <c r="D94" s="111"/>
      <c r="E94" s="111"/>
      <c r="F94" s="134"/>
      <c r="G94" s="769">
        <v>3</v>
      </c>
      <c r="H94" s="26"/>
      <c r="I94" s="197"/>
      <c r="J94" s="112"/>
      <c r="K94" s="112"/>
      <c r="L94" s="112"/>
      <c r="M94" s="778"/>
      <c r="N94" s="114"/>
      <c r="O94" s="112"/>
      <c r="P94" s="112"/>
      <c r="Q94" s="162"/>
      <c r="R94" s="795"/>
      <c r="S94" s="367"/>
      <c r="T94" s="858"/>
      <c r="V94" s="856" t="b">
        <f t="shared" si="7"/>
        <v>1</v>
      </c>
      <c r="W94" s="856" t="b">
        <f t="shared" si="7"/>
        <v>1</v>
      </c>
      <c r="X94" s="856" t="b">
        <f t="shared" si="7"/>
        <v>1</v>
      </c>
      <c r="Y94" s="856" t="b">
        <f t="shared" si="7"/>
        <v>1</v>
      </c>
      <c r="Z94" s="856" t="b">
        <f t="shared" si="7"/>
        <v>1</v>
      </c>
      <c r="AA94" s="856" t="b">
        <f t="shared" si="7"/>
        <v>1</v>
      </c>
    </row>
    <row r="95" spans="1:27" s="109" customFormat="1" ht="18.75">
      <c r="A95" s="163"/>
      <c r="B95" s="126" t="s">
        <v>96</v>
      </c>
      <c r="C95" s="133" t="s">
        <v>231</v>
      </c>
      <c r="D95" s="111"/>
      <c r="E95" s="111"/>
      <c r="F95" s="134"/>
      <c r="G95" s="769">
        <v>3</v>
      </c>
      <c r="H95" s="26">
        <f t="shared" si="6"/>
        <v>90</v>
      </c>
      <c r="I95" s="197">
        <f>SUM(J95:K95)</f>
        <v>39</v>
      </c>
      <c r="J95" s="112">
        <v>26</v>
      </c>
      <c r="K95" s="112">
        <v>13</v>
      </c>
      <c r="L95" s="112"/>
      <c r="M95" s="778">
        <f>H95-I95</f>
        <v>51</v>
      </c>
      <c r="N95" s="114"/>
      <c r="O95" s="112"/>
      <c r="P95" s="112"/>
      <c r="Q95" s="162"/>
      <c r="R95" s="795"/>
      <c r="S95" s="367">
        <v>3</v>
      </c>
      <c r="T95" s="858"/>
      <c r="V95" s="856" t="b">
        <f t="shared" si="7"/>
        <v>1</v>
      </c>
      <c r="W95" s="856" t="b">
        <f t="shared" si="7"/>
        <v>1</v>
      </c>
      <c r="X95" s="856" t="b">
        <f t="shared" si="7"/>
        <v>1</v>
      </c>
      <c r="Y95" s="856" t="b">
        <f t="shared" si="7"/>
        <v>1</v>
      </c>
      <c r="Z95" s="856" t="b">
        <f t="shared" si="7"/>
        <v>1</v>
      </c>
      <c r="AA95" s="856" t="b">
        <f t="shared" si="7"/>
        <v>0</v>
      </c>
    </row>
    <row r="96" spans="1:27" s="109" customFormat="1" ht="18.75">
      <c r="A96" s="163" t="s">
        <v>275</v>
      </c>
      <c r="B96" s="82" t="s">
        <v>183</v>
      </c>
      <c r="C96" s="133"/>
      <c r="D96" s="111"/>
      <c r="E96" s="111"/>
      <c r="F96" s="134"/>
      <c r="G96" s="765">
        <v>3</v>
      </c>
      <c r="H96" s="26"/>
      <c r="I96" s="197"/>
      <c r="J96" s="112"/>
      <c r="K96" s="112"/>
      <c r="L96" s="112"/>
      <c r="M96" s="715"/>
      <c r="N96" s="114"/>
      <c r="O96" s="112"/>
      <c r="P96" s="112"/>
      <c r="Q96" s="162"/>
      <c r="R96" s="795"/>
      <c r="S96" s="367"/>
      <c r="T96" s="858"/>
      <c r="V96" s="856" t="b">
        <f t="shared" si="7"/>
        <v>1</v>
      </c>
      <c r="W96" s="856" t="b">
        <f t="shared" si="7"/>
        <v>1</v>
      </c>
      <c r="X96" s="856" t="b">
        <f t="shared" si="7"/>
        <v>1</v>
      </c>
      <c r="Y96" s="856" t="b">
        <f t="shared" si="7"/>
        <v>1</v>
      </c>
      <c r="Z96" s="856" t="b">
        <f t="shared" si="7"/>
        <v>1</v>
      </c>
      <c r="AA96" s="856" t="b">
        <f t="shared" si="7"/>
        <v>1</v>
      </c>
    </row>
    <row r="97" spans="1:27" s="118" customFormat="1" ht="19.5" thickBot="1">
      <c r="A97" s="446"/>
      <c r="B97" s="675" t="s">
        <v>96</v>
      </c>
      <c r="C97" s="135" t="s">
        <v>231</v>
      </c>
      <c r="D97" s="136"/>
      <c r="E97" s="136"/>
      <c r="F97" s="137"/>
      <c r="G97" s="775">
        <v>3</v>
      </c>
      <c r="H97" s="270">
        <f t="shared" si="6"/>
        <v>90</v>
      </c>
      <c r="I97" s="676">
        <f>SUM(J97:K97)</f>
        <v>52</v>
      </c>
      <c r="J97" s="421">
        <v>26</v>
      </c>
      <c r="K97" s="421">
        <v>26</v>
      </c>
      <c r="L97" s="421"/>
      <c r="M97" s="426">
        <f>H97-I97</f>
        <v>38</v>
      </c>
      <c r="N97" s="123"/>
      <c r="O97" s="124"/>
      <c r="P97" s="124"/>
      <c r="Q97" s="381"/>
      <c r="R97" s="124"/>
      <c r="S97" s="125">
        <v>4</v>
      </c>
      <c r="T97" s="869"/>
      <c r="V97" s="856" t="b">
        <f t="shared" si="7"/>
        <v>1</v>
      </c>
      <c r="W97" s="856" t="b">
        <f t="shared" si="7"/>
        <v>1</v>
      </c>
      <c r="X97" s="856" t="b">
        <f t="shared" si="7"/>
        <v>1</v>
      </c>
      <c r="Y97" s="856" t="b">
        <f t="shared" si="7"/>
        <v>1</v>
      </c>
      <c r="Z97" s="856" t="b">
        <f t="shared" si="7"/>
        <v>1</v>
      </c>
      <c r="AA97" s="856" t="b">
        <f t="shared" si="7"/>
        <v>0</v>
      </c>
    </row>
    <row r="98" spans="1:27" s="118" customFormat="1" ht="19.5" thickBot="1">
      <c r="A98" s="1496" t="s">
        <v>205</v>
      </c>
      <c r="B98" s="1501"/>
      <c r="C98" s="221"/>
      <c r="D98" s="183"/>
      <c r="E98" s="183"/>
      <c r="F98" s="222"/>
      <c r="G98" s="223">
        <f>G59+G64+G70+G74</f>
        <v>8.5</v>
      </c>
      <c r="H98" s="797"/>
      <c r="I98" s="798"/>
      <c r="J98" s="663"/>
      <c r="K98" s="663"/>
      <c r="L98" s="663"/>
      <c r="M98" s="689"/>
      <c r="N98" s="801"/>
      <c r="O98" s="663"/>
      <c r="P98" s="802"/>
      <c r="Q98" s="663"/>
      <c r="R98" s="246"/>
      <c r="S98" s="247"/>
      <c r="T98" s="858"/>
      <c r="V98" s="886"/>
      <c r="W98" s="886"/>
      <c r="X98" s="886"/>
      <c r="Y98" s="886"/>
      <c r="Z98" s="886"/>
      <c r="AA98" s="886"/>
    </row>
    <row r="99" spans="1:28" s="81" customFormat="1" ht="19.5" thickBot="1">
      <c r="A99" s="1502" t="s">
        <v>97</v>
      </c>
      <c r="B99" s="1503"/>
      <c r="C99" s="690"/>
      <c r="D99" s="191"/>
      <c r="E99" s="191"/>
      <c r="F99" s="691">
        <f>G56+G58+G61+G63+G66+G67+G69+G72+G73+G76+G77+G79+G81+G83+G85+G87+G89+G91+G92+G94+G96</f>
        <v>78.5</v>
      </c>
      <c r="G99" s="692">
        <f>G57+G60+G62+G65+G66+G68+G71+G72+G75+G76+G78+G80+G82+G84+G86+G88+G90+G91+G93+G95+G97</f>
        <v>72</v>
      </c>
      <c r="H99" s="693">
        <f aca="true" t="shared" si="8" ref="H99:S99">SUM(H56:H97)</f>
        <v>2160</v>
      </c>
      <c r="I99" s="693">
        <f t="shared" si="8"/>
        <v>1111</v>
      </c>
      <c r="J99" s="693">
        <f t="shared" si="8"/>
        <v>635</v>
      </c>
      <c r="K99" s="693">
        <f t="shared" si="8"/>
        <v>415</v>
      </c>
      <c r="L99" s="693">
        <f t="shared" si="8"/>
        <v>61</v>
      </c>
      <c r="M99" s="693">
        <f t="shared" si="8"/>
        <v>1049</v>
      </c>
      <c r="N99" s="694">
        <f t="shared" si="8"/>
        <v>0</v>
      </c>
      <c r="O99" s="694">
        <f t="shared" si="8"/>
        <v>16</v>
      </c>
      <c r="P99" s="694">
        <f t="shared" si="8"/>
        <v>19</v>
      </c>
      <c r="Q99" s="372">
        <f t="shared" si="8"/>
        <v>11</v>
      </c>
      <c r="R99" s="372">
        <f t="shared" si="8"/>
        <v>14</v>
      </c>
      <c r="S99" s="372">
        <f t="shared" si="8"/>
        <v>10</v>
      </c>
      <c r="T99" s="372"/>
      <c r="V99" s="893">
        <f aca="true" t="shared" si="9" ref="V99:AA99">SUMIF(V56:V97,FALSE,$G56:$G97)</f>
        <v>0</v>
      </c>
      <c r="W99" s="893">
        <f t="shared" si="9"/>
        <v>18.5</v>
      </c>
      <c r="X99" s="893">
        <f t="shared" si="9"/>
        <v>20</v>
      </c>
      <c r="Y99" s="893">
        <f t="shared" si="9"/>
        <v>11.5</v>
      </c>
      <c r="Z99" s="893">
        <f t="shared" si="9"/>
        <v>12</v>
      </c>
      <c r="AA99" s="893">
        <f t="shared" si="9"/>
        <v>10</v>
      </c>
      <c r="AB99" s="81">
        <f>SUM(V99:AA99)</f>
        <v>72</v>
      </c>
    </row>
    <row r="100" spans="1:28" s="81" customFormat="1" ht="15.75" customHeight="1" thickBot="1">
      <c r="A100" s="1504" t="s">
        <v>277</v>
      </c>
      <c r="B100" s="1505"/>
      <c r="C100" s="1505"/>
      <c r="D100" s="1505"/>
      <c r="E100" s="1505"/>
      <c r="F100" s="1505"/>
      <c r="G100" s="1505"/>
      <c r="H100" s="1505"/>
      <c r="I100" s="1505"/>
      <c r="J100" s="1505"/>
      <c r="K100" s="1505"/>
      <c r="L100" s="1505"/>
      <c r="M100" s="1505"/>
      <c r="N100" s="1505"/>
      <c r="O100" s="1505"/>
      <c r="P100" s="1505"/>
      <c r="Q100" s="1505"/>
      <c r="R100" s="1505"/>
      <c r="S100" s="1506"/>
      <c r="T100" s="870"/>
      <c r="V100" s="882"/>
      <c r="W100" s="882"/>
      <c r="X100" s="882"/>
      <c r="Y100" s="882"/>
      <c r="Z100" s="882"/>
      <c r="AA100" s="882"/>
      <c r="AB100" s="894">
        <f>SUMIF(B56:B97,"*передвищої*",G56:G97)</f>
        <v>8.5</v>
      </c>
    </row>
    <row r="101" spans="1:27" s="81" customFormat="1" ht="18.75">
      <c r="A101" s="225" t="s">
        <v>65</v>
      </c>
      <c r="B101" s="226" t="s">
        <v>236</v>
      </c>
      <c r="C101" s="227"/>
      <c r="D101" s="405" t="s">
        <v>79</v>
      </c>
      <c r="E101" s="228"/>
      <c r="F101" s="229"/>
      <c r="G101" s="756">
        <v>4.5</v>
      </c>
      <c r="H101" s="272" t="s">
        <v>234</v>
      </c>
      <c r="I101" s="228"/>
      <c r="J101" s="228"/>
      <c r="K101" s="228"/>
      <c r="L101" s="228"/>
      <c r="M101" s="229"/>
      <c r="N101" s="227"/>
      <c r="O101" s="228"/>
      <c r="P101" s="228"/>
      <c r="Q101" s="382"/>
      <c r="R101" s="228"/>
      <c r="S101" s="229"/>
      <c r="T101" s="871"/>
      <c r="V101" s="882"/>
      <c r="W101" s="882"/>
      <c r="X101" s="882"/>
      <c r="Y101" s="882"/>
      <c r="Z101" s="882"/>
      <c r="AA101" s="882"/>
    </row>
    <row r="102" spans="1:27" s="81" customFormat="1" ht="18.75">
      <c r="A102" s="230" t="s">
        <v>122</v>
      </c>
      <c r="B102" s="791" t="s">
        <v>237</v>
      </c>
      <c r="C102" s="231"/>
      <c r="D102" s="90" t="s">
        <v>81</v>
      </c>
      <c r="E102" s="140"/>
      <c r="F102" s="232"/>
      <c r="G102" s="655">
        <v>4.5</v>
      </c>
      <c r="H102" s="163" t="s">
        <v>235</v>
      </c>
      <c r="I102" s="140"/>
      <c r="J102" s="140"/>
      <c r="K102" s="140"/>
      <c r="L102" s="140"/>
      <c r="M102" s="232"/>
      <c r="N102" s="231"/>
      <c r="O102" s="140"/>
      <c r="P102" s="140"/>
      <c r="Q102" s="383"/>
      <c r="R102" s="140"/>
      <c r="S102" s="232"/>
      <c r="T102" s="871"/>
      <c r="V102" s="882"/>
      <c r="W102" s="882"/>
      <c r="X102" s="882"/>
      <c r="Y102" s="882"/>
      <c r="Z102" s="882"/>
      <c r="AA102" s="882"/>
    </row>
    <row r="103" spans="1:27" s="109" customFormat="1" ht="19.5" thickBot="1">
      <c r="A103" s="326" t="s">
        <v>123</v>
      </c>
      <c r="B103" s="233" t="s">
        <v>22</v>
      </c>
      <c r="C103" s="234"/>
      <c r="D103" s="235">
        <v>6</v>
      </c>
      <c r="E103" s="235"/>
      <c r="F103" s="236"/>
      <c r="G103" s="792">
        <v>4.5</v>
      </c>
      <c r="H103" s="237">
        <f>G103*30</f>
        <v>135</v>
      </c>
      <c r="I103" s="1507"/>
      <c r="J103" s="1508"/>
      <c r="K103" s="1508"/>
      <c r="L103" s="1508"/>
      <c r="M103" s="1509"/>
      <c r="N103" s="238"/>
      <c r="O103" s="239"/>
      <c r="P103" s="239"/>
      <c r="Q103" s="384"/>
      <c r="R103" s="239"/>
      <c r="S103" s="240"/>
      <c r="T103" s="872"/>
      <c r="V103" s="885"/>
      <c r="W103" s="885"/>
      <c r="X103" s="885"/>
      <c r="Y103" s="885"/>
      <c r="Z103" s="885"/>
      <c r="AA103" s="885"/>
    </row>
    <row r="104" spans="1:27" s="109" customFormat="1" ht="20.25" thickBot="1">
      <c r="A104" s="404"/>
      <c r="B104" s="695" t="s">
        <v>238</v>
      </c>
      <c r="C104" s="402"/>
      <c r="D104" s="402"/>
      <c r="E104" s="402"/>
      <c r="F104" s="696"/>
      <c r="G104" s="697">
        <f>G101+G102+G103</f>
        <v>13.5</v>
      </c>
      <c r="H104" s="407">
        <f>G104*30</f>
        <v>405</v>
      </c>
      <c r="I104" s="800"/>
      <c r="J104" s="1510"/>
      <c r="K104" s="1510"/>
      <c r="L104" s="1510"/>
      <c r="M104" s="1510"/>
      <c r="N104" s="1510"/>
      <c r="O104" s="1510"/>
      <c r="P104" s="1510"/>
      <c r="Q104" s="1510"/>
      <c r="R104" s="1510"/>
      <c r="S104" s="1511"/>
      <c r="T104" s="800"/>
      <c r="V104" s="895"/>
      <c r="W104" s="897">
        <v>4.5</v>
      </c>
      <c r="X104" s="897"/>
      <c r="Y104" s="897">
        <v>4.5</v>
      </c>
      <c r="Z104" s="897"/>
      <c r="AA104" s="897">
        <v>4.5</v>
      </c>
    </row>
    <row r="105" spans="1:27" s="241" customFormat="1" ht="15.75" customHeight="1" thickBot="1">
      <c r="A105" s="1496" t="s">
        <v>139</v>
      </c>
      <c r="B105" s="1497"/>
      <c r="C105" s="1497"/>
      <c r="D105" s="1497"/>
      <c r="E105" s="1497"/>
      <c r="F105" s="1497"/>
      <c r="G105" s="1497"/>
      <c r="H105" s="1497"/>
      <c r="I105" s="1497"/>
      <c r="J105" s="1497"/>
      <c r="K105" s="1497"/>
      <c r="L105" s="1497"/>
      <c r="M105" s="1497"/>
      <c r="N105" s="1497"/>
      <c r="O105" s="1497"/>
      <c r="P105" s="1497"/>
      <c r="Q105" s="1497"/>
      <c r="R105" s="1497"/>
      <c r="S105" s="1501"/>
      <c r="T105" s="205"/>
      <c r="V105" s="887"/>
      <c r="W105" s="268"/>
      <c r="X105" s="268"/>
      <c r="Y105" s="268"/>
      <c r="Z105" s="268"/>
      <c r="AA105" s="268"/>
    </row>
    <row r="106" spans="1:27" s="241" customFormat="1" ht="20.25" thickBot="1">
      <c r="A106" s="698" t="s">
        <v>124</v>
      </c>
      <c r="B106" s="699" t="s">
        <v>140</v>
      </c>
      <c r="C106" s="700"/>
      <c r="D106" s="701"/>
      <c r="E106" s="701"/>
      <c r="F106" s="224">
        <v>6</v>
      </c>
      <c r="G106" s="702">
        <v>7.5</v>
      </c>
      <c r="H106" s="703">
        <f>G106*30</f>
        <v>225</v>
      </c>
      <c r="I106" s="1512"/>
      <c r="J106" s="1401"/>
      <c r="K106" s="1401"/>
      <c r="L106" s="1401"/>
      <c r="M106" s="1401"/>
      <c r="N106" s="242"/>
      <c r="O106" s="243"/>
      <c r="P106" s="243"/>
      <c r="Q106" s="385"/>
      <c r="R106" s="243"/>
      <c r="S106" s="244"/>
      <c r="T106" s="873"/>
      <c r="V106" s="887"/>
      <c r="W106" s="268"/>
      <c r="X106" s="268"/>
      <c r="Y106" s="268"/>
      <c r="Z106" s="268"/>
      <c r="AA106" s="897">
        <v>7.5</v>
      </c>
    </row>
    <row r="107" spans="1:27" s="241" customFormat="1" ht="19.5" thickBot="1">
      <c r="A107" s="1513" t="s">
        <v>175</v>
      </c>
      <c r="B107" s="1514"/>
      <c r="C107" s="719"/>
      <c r="D107" s="720"/>
      <c r="E107" s="720"/>
      <c r="F107" s="719"/>
      <c r="G107" s="721"/>
      <c r="H107" s="722"/>
      <c r="I107" s="723"/>
      <c r="J107" s="723"/>
      <c r="K107" s="723"/>
      <c r="L107" s="723"/>
      <c r="M107" s="724"/>
      <c r="N107" s="245"/>
      <c r="O107" s="246"/>
      <c r="P107" s="246"/>
      <c r="Q107" s="386"/>
      <c r="R107" s="246"/>
      <c r="S107" s="247"/>
      <c r="T107" s="858"/>
      <c r="V107" s="887"/>
      <c r="W107" s="268"/>
      <c r="X107" s="268"/>
      <c r="Y107" s="268"/>
      <c r="Z107" s="268"/>
      <c r="AA107" s="268"/>
    </row>
    <row r="108" spans="1:27" s="241" customFormat="1" ht="19.5" thickBot="1">
      <c r="A108" s="1515" t="s">
        <v>97</v>
      </c>
      <c r="B108" s="1516"/>
      <c r="C108" s="706"/>
      <c r="D108" s="707"/>
      <c r="E108" s="707"/>
      <c r="F108" s="708"/>
      <c r="G108" s="709">
        <f>G104+G106</f>
        <v>21</v>
      </c>
      <c r="H108" s="710">
        <f>G108*30</f>
        <v>630</v>
      </c>
      <c r="I108" s="711"/>
      <c r="J108" s="711"/>
      <c r="K108" s="711"/>
      <c r="L108" s="711"/>
      <c r="M108" s="712"/>
      <c r="N108" s="406"/>
      <c r="O108" s="407"/>
      <c r="P108" s="407"/>
      <c r="Q108" s="403"/>
      <c r="R108" s="407"/>
      <c r="S108" s="725"/>
      <c r="T108" s="858"/>
      <c r="V108" s="887"/>
      <c r="W108" s="268"/>
      <c r="X108" s="268"/>
      <c r="Y108" s="268"/>
      <c r="Z108" s="268"/>
      <c r="AA108" s="268"/>
    </row>
    <row r="109" spans="1:27" s="241" customFormat="1" ht="19.5" thickBot="1">
      <c r="A109" s="1517" t="s">
        <v>224</v>
      </c>
      <c r="B109" s="1518"/>
      <c r="C109" s="248"/>
      <c r="D109" s="249"/>
      <c r="E109" s="249"/>
      <c r="F109" s="250"/>
      <c r="G109" s="251">
        <f aca="true" t="shared" si="10" ref="G109:S109">G52+G99+G108</f>
        <v>135</v>
      </c>
      <c r="H109" s="252">
        <f t="shared" si="10"/>
        <v>4050</v>
      </c>
      <c r="I109" s="252">
        <f>I52+I99+I108</f>
        <v>1658</v>
      </c>
      <c r="J109" s="252">
        <f>J52+J99</f>
        <v>908</v>
      </c>
      <c r="K109" s="252">
        <f>K52+K99</f>
        <v>550</v>
      </c>
      <c r="L109" s="252">
        <f>L52+L99</f>
        <v>200</v>
      </c>
      <c r="M109" s="252">
        <f>M52+M99</f>
        <v>1762</v>
      </c>
      <c r="N109" s="726">
        <f t="shared" si="10"/>
        <v>22</v>
      </c>
      <c r="O109" s="727">
        <f t="shared" si="10"/>
        <v>22.5</v>
      </c>
      <c r="P109" s="727">
        <f t="shared" si="10"/>
        <v>19</v>
      </c>
      <c r="Q109" s="727">
        <f t="shared" si="10"/>
        <v>16</v>
      </c>
      <c r="R109" s="727">
        <f t="shared" si="10"/>
        <v>15</v>
      </c>
      <c r="S109" s="727">
        <f t="shared" si="10"/>
        <v>10</v>
      </c>
      <c r="T109" s="874"/>
      <c r="V109" s="887"/>
      <c r="W109" s="268"/>
      <c r="X109" s="268"/>
      <c r="Y109" s="268"/>
      <c r="Z109" s="268"/>
      <c r="AA109" s="268"/>
    </row>
    <row r="110" spans="1:27" s="241" customFormat="1" ht="19.5" thickBot="1">
      <c r="A110" s="1517" t="s">
        <v>206</v>
      </c>
      <c r="B110" s="1518"/>
      <c r="C110" s="248"/>
      <c r="D110" s="249"/>
      <c r="E110" s="249"/>
      <c r="F110" s="250"/>
      <c r="G110" s="251">
        <f>G51+G98+G107</f>
        <v>60</v>
      </c>
      <c r="H110" s="252"/>
      <c r="I110" s="253"/>
      <c r="J110" s="253"/>
      <c r="K110" s="253"/>
      <c r="L110" s="253"/>
      <c r="M110" s="254"/>
      <c r="N110" s="252"/>
      <c r="O110" s="253"/>
      <c r="P110" s="253"/>
      <c r="Q110" s="253"/>
      <c r="R110" s="717"/>
      <c r="S110" s="718"/>
      <c r="T110" s="875"/>
      <c r="V110" s="887"/>
      <c r="W110" s="268"/>
      <c r="X110" s="268"/>
      <c r="Y110" s="268"/>
      <c r="Z110" s="268"/>
      <c r="AA110" s="268"/>
    </row>
    <row r="111" spans="1:27" s="81" customFormat="1" ht="14.25" customHeight="1" thickBot="1">
      <c r="A111" s="1519" t="s">
        <v>108</v>
      </c>
      <c r="B111" s="1520"/>
      <c r="C111" s="1520"/>
      <c r="D111" s="1520"/>
      <c r="E111" s="1520"/>
      <c r="F111" s="1520"/>
      <c r="G111" s="1520"/>
      <c r="H111" s="1520"/>
      <c r="I111" s="1520"/>
      <c r="J111" s="1520"/>
      <c r="K111" s="1520"/>
      <c r="L111" s="1520"/>
      <c r="M111" s="1520"/>
      <c r="N111" s="1520"/>
      <c r="O111" s="1520"/>
      <c r="P111" s="1520"/>
      <c r="Q111" s="1520"/>
      <c r="R111" s="704"/>
      <c r="S111" s="705"/>
      <c r="T111" s="793"/>
      <c r="V111" s="882"/>
      <c r="W111" s="94"/>
      <c r="X111" s="94"/>
      <c r="Y111" s="94"/>
      <c r="Z111" s="94"/>
      <c r="AA111" s="94"/>
    </row>
    <row r="112" spans="1:27" s="108" customFormat="1" ht="16.5" customHeight="1" thickBot="1">
      <c r="A112" s="1383" t="s">
        <v>109</v>
      </c>
      <c r="B112" s="1384"/>
      <c r="C112" s="1384"/>
      <c r="D112" s="1384"/>
      <c r="E112" s="1384"/>
      <c r="F112" s="1384"/>
      <c r="G112" s="1384"/>
      <c r="H112" s="1384"/>
      <c r="I112" s="1384"/>
      <c r="J112" s="1384"/>
      <c r="K112" s="1384"/>
      <c r="L112" s="1384"/>
      <c r="M112" s="1384"/>
      <c r="N112" s="1384"/>
      <c r="O112" s="1384"/>
      <c r="P112" s="1384"/>
      <c r="Q112" s="1384"/>
      <c r="R112" s="246"/>
      <c r="S112" s="247"/>
      <c r="T112" s="858"/>
      <c r="V112" s="883"/>
      <c r="W112" s="94"/>
      <c r="X112" s="896">
        <v>4</v>
      </c>
      <c r="Y112" s="896">
        <v>3</v>
      </c>
      <c r="Z112" s="896">
        <v>3</v>
      </c>
      <c r="AA112" s="896">
        <v>3</v>
      </c>
    </row>
    <row r="113" spans="1:27" s="108" customFormat="1" ht="18.75">
      <c r="A113" s="1521" t="s">
        <v>141</v>
      </c>
      <c r="B113" s="1522"/>
      <c r="C113" s="114"/>
      <c r="D113" s="112">
        <v>3</v>
      </c>
      <c r="E113" s="112"/>
      <c r="F113" s="162"/>
      <c r="G113" s="713">
        <v>4</v>
      </c>
      <c r="H113" s="714">
        <f>G113*30</f>
        <v>120</v>
      </c>
      <c r="I113" s="120">
        <f>J113+K113+L113</f>
        <v>45</v>
      </c>
      <c r="J113" s="77">
        <v>30</v>
      </c>
      <c r="K113" s="78"/>
      <c r="L113" s="78">
        <v>15</v>
      </c>
      <c r="M113" s="715">
        <f>H113-I113</f>
        <v>75</v>
      </c>
      <c r="N113" s="716"/>
      <c r="O113" s="96"/>
      <c r="P113" s="96">
        <v>3</v>
      </c>
      <c r="Q113" s="162"/>
      <c r="R113" s="112"/>
      <c r="S113" s="115"/>
      <c r="T113" s="858"/>
      <c r="V113" s="883"/>
      <c r="W113" s="883"/>
      <c r="X113" s="883"/>
      <c r="Y113" s="883"/>
      <c r="Z113" s="883"/>
      <c r="AA113" s="883"/>
    </row>
    <row r="114" spans="1:27" s="108" customFormat="1" ht="18.75">
      <c r="A114" s="1523" t="s">
        <v>142</v>
      </c>
      <c r="B114" s="1524"/>
      <c r="C114" s="795"/>
      <c r="D114" s="795">
        <v>4</v>
      </c>
      <c r="E114" s="795"/>
      <c r="F114" s="795"/>
      <c r="G114" s="417">
        <v>3</v>
      </c>
      <c r="H114" s="419">
        <f>G114*30</f>
        <v>90</v>
      </c>
      <c r="I114" s="210">
        <f>J114+K114+L114</f>
        <v>45</v>
      </c>
      <c r="J114" s="179">
        <v>30</v>
      </c>
      <c r="K114" s="180"/>
      <c r="L114" s="180">
        <v>15</v>
      </c>
      <c r="M114" s="420">
        <f>H114-I114</f>
        <v>45</v>
      </c>
      <c r="N114" s="83"/>
      <c r="O114" s="795"/>
      <c r="P114" s="795"/>
      <c r="Q114" s="795">
        <v>2</v>
      </c>
      <c r="R114" s="795"/>
      <c r="S114" s="367"/>
      <c r="T114" s="858"/>
      <c r="V114" s="883"/>
      <c r="W114" s="883"/>
      <c r="X114" s="883"/>
      <c r="Y114" s="883"/>
      <c r="Z114" s="883"/>
      <c r="AA114" s="883"/>
    </row>
    <row r="115" spans="1:27" s="108" customFormat="1" ht="18.75">
      <c r="A115" s="1523" t="s">
        <v>232</v>
      </c>
      <c r="B115" s="1524"/>
      <c r="C115" s="795"/>
      <c r="D115" s="795">
        <v>5</v>
      </c>
      <c r="E115" s="795"/>
      <c r="F115" s="795"/>
      <c r="G115" s="417">
        <v>3</v>
      </c>
      <c r="H115" s="419">
        <f>G115*30</f>
        <v>90</v>
      </c>
      <c r="I115" s="210">
        <f>J115+K115+L115</f>
        <v>45</v>
      </c>
      <c r="J115" s="179">
        <v>30</v>
      </c>
      <c r="K115" s="180"/>
      <c r="L115" s="180">
        <v>15</v>
      </c>
      <c r="M115" s="420">
        <f>H115-I115</f>
        <v>45</v>
      </c>
      <c r="N115" s="83"/>
      <c r="O115" s="795"/>
      <c r="P115" s="795"/>
      <c r="Q115" s="795"/>
      <c r="R115" s="795">
        <v>2</v>
      </c>
      <c r="S115" s="367"/>
      <c r="T115" s="858"/>
      <c r="V115" s="883"/>
      <c r="W115" s="883"/>
      <c r="X115" s="883"/>
      <c r="Y115" s="883"/>
      <c r="Z115" s="883"/>
      <c r="AA115" s="883"/>
    </row>
    <row r="116" spans="1:27" s="108" customFormat="1" ht="19.5" thickBot="1">
      <c r="A116" s="1525" t="s">
        <v>233</v>
      </c>
      <c r="B116" s="1526"/>
      <c r="C116" s="421"/>
      <c r="D116" s="421">
        <v>6</v>
      </c>
      <c r="E116" s="421"/>
      <c r="F116" s="421"/>
      <c r="G116" s="422">
        <v>3</v>
      </c>
      <c r="H116" s="423">
        <f>G116*30</f>
        <v>90</v>
      </c>
      <c r="I116" s="424">
        <f>J116+K116+L116</f>
        <v>45</v>
      </c>
      <c r="J116" s="425">
        <v>30</v>
      </c>
      <c r="K116" s="282"/>
      <c r="L116" s="282">
        <v>15</v>
      </c>
      <c r="M116" s="426">
        <f>H116-I116</f>
        <v>45</v>
      </c>
      <c r="N116" s="427"/>
      <c r="O116" s="421"/>
      <c r="P116" s="421"/>
      <c r="Q116" s="421"/>
      <c r="R116" s="421"/>
      <c r="S116" s="271">
        <v>2</v>
      </c>
      <c r="T116" s="858"/>
      <c r="V116" s="883"/>
      <c r="W116" s="883"/>
      <c r="X116" s="883"/>
      <c r="Y116" s="883"/>
      <c r="Z116" s="883"/>
      <c r="AA116" s="883"/>
    </row>
    <row r="117" spans="1:27" s="266" customFormat="1" ht="17.25" customHeight="1" thickBot="1">
      <c r="A117" s="259"/>
      <c r="B117" s="260" t="s">
        <v>144</v>
      </c>
      <c r="C117" s="259"/>
      <c r="D117" s="261"/>
      <c r="E117" s="261"/>
      <c r="F117" s="262"/>
      <c r="G117" s="263">
        <f>SUM(G113:G116)</f>
        <v>13</v>
      </c>
      <c r="H117" s="418">
        <f>SUM(H113:H116)</f>
        <v>390</v>
      </c>
      <c r="I117" s="418">
        <f>SUM(I113:I116)</f>
        <v>180</v>
      </c>
      <c r="J117" s="418">
        <f>SUM(J113:J116)</f>
        <v>120</v>
      </c>
      <c r="K117" s="418"/>
      <c r="L117" s="418">
        <f>SUM(L113:L116)</f>
        <v>60</v>
      </c>
      <c r="M117" s="418">
        <f>SUM(M113:M116)</f>
        <v>210</v>
      </c>
      <c r="N117" s="265"/>
      <c r="O117" s="261"/>
      <c r="P117" s="261">
        <v>3</v>
      </c>
      <c r="Q117" s="261">
        <v>2</v>
      </c>
      <c r="R117" s="261">
        <v>2</v>
      </c>
      <c r="S117" s="264">
        <v>2</v>
      </c>
      <c r="T117" s="371"/>
      <c r="V117" s="888"/>
      <c r="W117" s="888"/>
      <c r="X117" s="888"/>
      <c r="Y117" s="888"/>
      <c r="Z117" s="888"/>
      <c r="AA117" s="888"/>
    </row>
    <row r="118" spans="1:27" s="81" customFormat="1" ht="18.75">
      <c r="A118" s="730" t="s">
        <v>145</v>
      </c>
      <c r="B118" s="731" t="s">
        <v>166</v>
      </c>
      <c r="C118" s="273"/>
      <c r="D118" s="274">
        <v>3</v>
      </c>
      <c r="E118" s="274"/>
      <c r="F118" s="732"/>
      <c r="G118" s="160">
        <v>4</v>
      </c>
      <c r="H118" s="733">
        <f aca="true" t="shared" si="11" ref="H118:H133">G118*30</f>
        <v>120</v>
      </c>
      <c r="I118" s="275">
        <f aca="true" t="shared" si="12" ref="I118:I133">J118+K118+L118</f>
        <v>45</v>
      </c>
      <c r="J118" s="276">
        <v>30</v>
      </c>
      <c r="K118" s="274"/>
      <c r="L118" s="274">
        <v>15</v>
      </c>
      <c r="M118" s="277">
        <f aca="true" t="shared" si="13" ref="M118:M133">H118-I118</f>
        <v>75</v>
      </c>
      <c r="N118" s="255"/>
      <c r="O118" s="256"/>
      <c r="P118" s="256">
        <v>3</v>
      </c>
      <c r="Q118" s="388"/>
      <c r="R118" s="256"/>
      <c r="S118" s="278"/>
      <c r="T118" s="869"/>
      <c r="V118" s="882"/>
      <c r="W118" s="882"/>
      <c r="X118" s="882"/>
      <c r="Y118" s="882"/>
      <c r="Z118" s="882"/>
      <c r="AA118" s="882"/>
    </row>
    <row r="119" spans="1:27" s="81" customFormat="1" ht="18.75">
      <c r="A119" s="121" t="s">
        <v>86</v>
      </c>
      <c r="B119" s="742" t="s">
        <v>167</v>
      </c>
      <c r="C119" s="95"/>
      <c r="D119" s="63">
        <v>3</v>
      </c>
      <c r="E119" s="63"/>
      <c r="F119" s="91"/>
      <c r="G119" s="65">
        <v>4</v>
      </c>
      <c r="H119" s="92">
        <f t="shared" si="11"/>
        <v>120</v>
      </c>
      <c r="I119" s="93">
        <f t="shared" si="12"/>
        <v>45</v>
      </c>
      <c r="J119" s="62">
        <v>30</v>
      </c>
      <c r="K119" s="63"/>
      <c r="L119" s="63">
        <v>15</v>
      </c>
      <c r="M119" s="66">
        <f t="shared" si="13"/>
        <v>75</v>
      </c>
      <c r="N119" s="86"/>
      <c r="O119" s="84"/>
      <c r="P119" s="84">
        <v>3</v>
      </c>
      <c r="Q119" s="173"/>
      <c r="R119" s="84"/>
      <c r="S119" s="85"/>
      <c r="T119" s="869"/>
      <c r="V119" s="882"/>
      <c r="W119" s="882"/>
      <c r="X119" s="882"/>
      <c r="Y119" s="882"/>
      <c r="Z119" s="882"/>
      <c r="AA119" s="882"/>
    </row>
    <row r="120" spans="1:27" s="81" customFormat="1" ht="18.75">
      <c r="A120" s="121" t="s">
        <v>146</v>
      </c>
      <c r="B120" s="408" t="s">
        <v>239</v>
      </c>
      <c r="C120" s="95"/>
      <c r="D120" s="63">
        <v>3</v>
      </c>
      <c r="E120" s="63"/>
      <c r="F120" s="91"/>
      <c r="G120" s="65">
        <v>4</v>
      </c>
      <c r="H120" s="92">
        <f t="shared" si="11"/>
        <v>120</v>
      </c>
      <c r="I120" s="93">
        <f t="shared" si="12"/>
        <v>30</v>
      </c>
      <c r="J120" s="62">
        <v>15</v>
      </c>
      <c r="K120" s="63"/>
      <c r="L120" s="63">
        <v>15</v>
      </c>
      <c r="M120" s="66">
        <f t="shared" si="13"/>
        <v>90</v>
      </c>
      <c r="N120" s="86"/>
      <c r="O120" s="84"/>
      <c r="P120" s="84">
        <v>3</v>
      </c>
      <c r="Q120" s="173"/>
      <c r="R120" s="84"/>
      <c r="S120" s="85"/>
      <c r="T120" s="869"/>
      <c r="V120" s="882"/>
      <c r="W120" s="882"/>
      <c r="X120" s="882"/>
      <c r="Y120" s="882"/>
      <c r="Z120" s="882"/>
      <c r="AA120" s="882"/>
    </row>
    <row r="121" spans="1:27" s="81" customFormat="1" ht="18.75">
      <c r="A121" s="121" t="s">
        <v>147</v>
      </c>
      <c r="B121" s="409" t="s">
        <v>240</v>
      </c>
      <c r="C121" s="95"/>
      <c r="D121" s="63">
        <v>3</v>
      </c>
      <c r="E121" s="63"/>
      <c r="F121" s="91"/>
      <c r="G121" s="65">
        <v>4</v>
      </c>
      <c r="H121" s="92">
        <f t="shared" si="11"/>
        <v>120</v>
      </c>
      <c r="I121" s="93">
        <f t="shared" si="12"/>
        <v>30</v>
      </c>
      <c r="J121" s="62">
        <v>15</v>
      </c>
      <c r="K121" s="63"/>
      <c r="L121" s="63">
        <v>15</v>
      </c>
      <c r="M121" s="66">
        <f t="shared" si="13"/>
        <v>90</v>
      </c>
      <c r="N121" s="86"/>
      <c r="O121" s="84"/>
      <c r="P121" s="84">
        <v>3</v>
      </c>
      <c r="Q121" s="173"/>
      <c r="R121" s="84"/>
      <c r="S121" s="85"/>
      <c r="T121" s="869"/>
      <c r="V121" s="882"/>
      <c r="W121" s="882"/>
      <c r="X121" s="882"/>
      <c r="Y121" s="882"/>
      <c r="Z121" s="882"/>
      <c r="AA121" s="882"/>
    </row>
    <row r="122" spans="1:27" s="81" customFormat="1" ht="18.75">
      <c r="A122" s="121" t="s">
        <v>148</v>
      </c>
      <c r="B122" s="410" t="s">
        <v>241</v>
      </c>
      <c r="C122" s="95"/>
      <c r="D122" s="63">
        <v>4</v>
      </c>
      <c r="E122" s="63"/>
      <c r="F122" s="91"/>
      <c r="G122" s="65">
        <v>3</v>
      </c>
      <c r="H122" s="92">
        <f t="shared" si="11"/>
        <v>90</v>
      </c>
      <c r="I122" s="93">
        <f t="shared" si="12"/>
        <v>30</v>
      </c>
      <c r="J122" s="62">
        <v>15</v>
      </c>
      <c r="K122" s="63"/>
      <c r="L122" s="63">
        <v>15</v>
      </c>
      <c r="M122" s="66">
        <f t="shared" si="13"/>
        <v>60</v>
      </c>
      <c r="N122" s="86"/>
      <c r="O122" s="84"/>
      <c r="P122" s="84"/>
      <c r="Q122" s="173">
        <v>2</v>
      </c>
      <c r="R122" s="84"/>
      <c r="S122" s="85"/>
      <c r="T122" s="869"/>
      <c r="V122" s="882"/>
      <c r="W122" s="882"/>
      <c r="X122" s="882"/>
      <c r="Y122" s="882"/>
      <c r="Z122" s="882"/>
      <c r="AA122" s="882"/>
    </row>
    <row r="123" spans="1:27" s="81" customFormat="1" ht="18.75">
      <c r="A123" s="121" t="s">
        <v>160</v>
      </c>
      <c r="B123" s="411" t="s">
        <v>242</v>
      </c>
      <c r="C123" s="95"/>
      <c r="D123" s="63">
        <v>4</v>
      </c>
      <c r="E123" s="63"/>
      <c r="F123" s="91"/>
      <c r="G123" s="65">
        <v>3</v>
      </c>
      <c r="H123" s="92">
        <f t="shared" si="11"/>
        <v>90</v>
      </c>
      <c r="I123" s="93">
        <f t="shared" si="12"/>
        <v>30</v>
      </c>
      <c r="J123" s="62">
        <v>15</v>
      </c>
      <c r="K123" s="63"/>
      <c r="L123" s="63">
        <v>15</v>
      </c>
      <c r="M123" s="66">
        <f t="shared" si="13"/>
        <v>60</v>
      </c>
      <c r="N123" s="86"/>
      <c r="O123" s="84"/>
      <c r="P123" s="84"/>
      <c r="Q123" s="173">
        <v>2</v>
      </c>
      <c r="R123" s="84"/>
      <c r="S123" s="85"/>
      <c r="T123" s="869"/>
      <c r="V123" s="882"/>
      <c r="W123" s="882"/>
      <c r="X123" s="882"/>
      <c r="Y123" s="882"/>
      <c r="Z123" s="882"/>
      <c r="AA123" s="882"/>
    </row>
    <row r="124" spans="1:27" s="81" customFormat="1" ht="18.75">
      <c r="A124" s="121" t="s">
        <v>161</v>
      </c>
      <c r="B124" s="412" t="s">
        <v>243</v>
      </c>
      <c r="C124" s="95"/>
      <c r="D124" s="63">
        <v>4</v>
      </c>
      <c r="E124" s="63"/>
      <c r="F124" s="91"/>
      <c r="G124" s="65">
        <v>3</v>
      </c>
      <c r="H124" s="92">
        <f t="shared" si="11"/>
        <v>90</v>
      </c>
      <c r="I124" s="93">
        <f t="shared" si="12"/>
        <v>30</v>
      </c>
      <c r="J124" s="62">
        <v>15</v>
      </c>
      <c r="K124" s="63"/>
      <c r="L124" s="63">
        <v>15</v>
      </c>
      <c r="M124" s="66">
        <f t="shared" si="13"/>
        <v>60</v>
      </c>
      <c r="N124" s="86"/>
      <c r="O124" s="84"/>
      <c r="P124" s="84"/>
      <c r="Q124" s="173">
        <v>2</v>
      </c>
      <c r="R124" s="84"/>
      <c r="S124" s="85"/>
      <c r="T124" s="869"/>
      <c r="V124" s="882"/>
      <c r="W124" s="882"/>
      <c r="X124" s="882"/>
      <c r="Y124" s="882"/>
      <c r="Z124" s="882"/>
      <c r="AA124" s="882"/>
    </row>
    <row r="125" spans="1:27" s="81" customFormat="1" ht="18.75">
      <c r="A125" s="121" t="s">
        <v>162</v>
      </c>
      <c r="B125" s="413" t="s">
        <v>240</v>
      </c>
      <c r="C125" s="178"/>
      <c r="D125" s="63">
        <v>4</v>
      </c>
      <c r="E125" s="63"/>
      <c r="F125" s="91"/>
      <c r="G125" s="65">
        <v>3</v>
      </c>
      <c r="H125" s="92">
        <f t="shared" si="11"/>
        <v>90</v>
      </c>
      <c r="I125" s="93">
        <f t="shared" si="12"/>
        <v>30</v>
      </c>
      <c r="J125" s="62">
        <v>15</v>
      </c>
      <c r="K125" s="63"/>
      <c r="L125" s="63">
        <v>15</v>
      </c>
      <c r="M125" s="66">
        <f t="shared" si="13"/>
        <v>60</v>
      </c>
      <c r="N125" s="86"/>
      <c r="O125" s="84"/>
      <c r="P125" s="84"/>
      <c r="Q125" s="374">
        <v>2</v>
      </c>
      <c r="R125" s="84"/>
      <c r="S125" s="85"/>
      <c r="T125" s="869"/>
      <c r="V125" s="882"/>
      <c r="W125" s="882"/>
      <c r="X125" s="882"/>
      <c r="Y125" s="882"/>
      <c r="Z125" s="882"/>
      <c r="AA125" s="882"/>
    </row>
    <row r="126" spans="1:27" s="81" customFormat="1" ht="18.75">
      <c r="A126" s="121" t="s">
        <v>226</v>
      </c>
      <c r="B126" s="414" t="s">
        <v>241</v>
      </c>
      <c r="C126" s="178"/>
      <c r="D126" s="63">
        <v>5</v>
      </c>
      <c r="E126" s="63"/>
      <c r="F126" s="91"/>
      <c r="G126" s="65">
        <v>3</v>
      </c>
      <c r="H126" s="92">
        <f t="shared" si="11"/>
        <v>90</v>
      </c>
      <c r="I126" s="93">
        <f t="shared" si="12"/>
        <v>30</v>
      </c>
      <c r="J126" s="62">
        <v>15</v>
      </c>
      <c r="K126" s="63"/>
      <c r="L126" s="63">
        <v>15</v>
      </c>
      <c r="M126" s="66">
        <f t="shared" si="13"/>
        <v>60</v>
      </c>
      <c r="N126" s="86"/>
      <c r="O126" s="84"/>
      <c r="P126" s="84"/>
      <c r="Q126" s="374"/>
      <c r="R126" s="84">
        <v>2</v>
      </c>
      <c r="S126" s="85"/>
      <c r="T126" s="869"/>
      <c r="V126" s="882"/>
      <c r="W126" s="882"/>
      <c r="X126" s="882"/>
      <c r="Y126" s="882"/>
      <c r="Z126" s="882"/>
      <c r="AA126" s="882"/>
    </row>
    <row r="127" spans="1:27" s="81" customFormat="1" ht="18.75">
      <c r="A127" s="121" t="s">
        <v>227</v>
      </c>
      <c r="B127" s="412" t="s">
        <v>158</v>
      </c>
      <c r="C127" s="178"/>
      <c r="D127" s="63">
        <v>5</v>
      </c>
      <c r="E127" s="63"/>
      <c r="F127" s="91"/>
      <c r="G127" s="65">
        <v>3</v>
      </c>
      <c r="H127" s="92">
        <f t="shared" si="11"/>
        <v>90</v>
      </c>
      <c r="I127" s="93">
        <f t="shared" si="12"/>
        <v>30</v>
      </c>
      <c r="J127" s="62">
        <v>15</v>
      </c>
      <c r="K127" s="63"/>
      <c r="L127" s="63">
        <v>15</v>
      </c>
      <c r="M127" s="66">
        <f t="shared" si="13"/>
        <v>60</v>
      </c>
      <c r="N127" s="86"/>
      <c r="O127" s="84"/>
      <c r="P127" s="84"/>
      <c r="Q127" s="374"/>
      <c r="R127" s="84">
        <v>2</v>
      </c>
      <c r="S127" s="85"/>
      <c r="T127" s="869"/>
      <c r="V127" s="882"/>
      <c r="W127" s="882"/>
      <c r="X127" s="882"/>
      <c r="Y127" s="882"/>
      <c r="Z127" s="882"/>
      <c r="AA127" s="882"/>
    </row>
    <row r="128" spans="1:27" s="81" customFormat="1" ht="18.75">
      <c r="A128" s="121" t="s">
        <v>262</v>
      </c>
      <c r="B128" s="412" t="s">
        <v>159</v>
      </c>
      <c r="C128" s="178"/>
      <c r="D128" s="63">
        <v>5</v>
      </c>
      <c r="E128" s="63"/>
      <c r="F128" s="91"/>
      <c r="G128" s="65">
        <v>3</v>
      </c>
      <c r="H128" s="92">
        <f t="shared" si="11"/>
        <v>90</v>
      </c>
      <c r="I128" s="93">
        <f t="shared" si="12"/>
        <v>30</v>
      </c>
      <c r="J128" s="62">
        <v>15</v>
      </c>
      <c r="K128" s="63"/>
      <c r="L128" s="63">
        <v>15</v>
      </c>
      <c r="M128" s="66">
        <f t="shared" si="13"/>
        <v>60</v>
      </c>
      <c r="N128" s="86"/>
      <c r="O128" s="84"/>
      <c r="P128" s="84"/>
      <c r="Q128" s="374"/>
      <c r="R128" s="84">
        <v>2</v>
      </c>
      <c r="S128" s="85"/>
      <c r="T128" s="869"/>
      <c r="V128" s="882"/>
      <c r="W128" s="882"/>
      <c r="X128" s="882"/>
      <c r="Y128" s="882"/>
      <c r="Z128" s="882"/>
      <c r="AA128" s="882"/>
    </row>
    <row r="129" spans="1:27" s="81" customFormat="1" ht="18.75">
      <c r="A129" s="121" t="s">
        <v>263</v>
      </c>
      <c r="B129" s="415" t="s">
        <v>240</v>
      </c>
      <c r="C129" s="178"/>
      <c r="D129" s="63">
        <v>5</v>
      </c>
      <c r="E129" s="63"/>
      <c r="F129" s="91"/>
      <c r="G129" s="65">
        <v>3</v>
      </c>
      <c r="H129" s="92">
        <f t="shared" si="11"/>
        <v>90</v>
      </c>
      <c r="I129" s="93">
        <f t="shared" si="12"/>
        <v>30</v>
      </c>
      <c r="J129" s="62">
        <v>15</v>
      </c>
      <c r="K129" s="63"/>
      <c r="L129" s="63">
        <v>15</v>
      </c>
      <c r="M129" s="66">
        <f t="shared" si="13"/>
        <v>60</v>
      </c>
      <c r="N129" s="86"/>
      <c r="O129" s="84"/>
      <c r="P129" s="84"/>
      <c r="Q129" s="374"/>
      <c r="R129" s="84">
        <v>2</v>
      </c>
      <c r="S129" s="85"/>
      <c r="T129" s="869"/>
      <c r="V129" s="882"/>
      <c r="W129" s="882"/>
      <c r="X129" s="882"/>
      <c r="Y129" s="882"/>
      <c r="Z129" s="882"/>
      <c r="AA129" s="882"/>
    </row>
    <row r="130" spans="1:27" s="81" customFormat="1" ht="18.75">
      <c r="A130" s="121" t="s">
        <v>264</v>
      </c>
      <c r="B130" s="414" t="s">
        <v>241</v>
      </c>
      <c r="C130" s="178"/>
      <c r="D130" s="63">
        <v>6</v>
      </c>
      <c r="E130" s="63"/>
      <c r="F130" s="91"/>
      <c r="G130" s="65">
        <v>3</v>
      </c>
      <c r="H130" s="92">
        <f t="shared" si="11"/>
        <v>90</v>
      </c>
      <c r="I130" s="93">
        <f t="shared" si="12"/>
        <v>30</v>
      </c>
      <c r="J130" s="62">
        <v>15</v>
      </c>
      <c r="K130" s="63"/>
      <c r="L130" s="63">
        <v>15</v>
      </c>
      <c r="M130" s="66">
        <f t="shared" si="13"/>
        <v>60</v>
      </c>
      <c r="N130" s="86"/>
      <c r="O130" s="84"/>
      <c r="P130" s="84"/>
      <c r="Q130" s="374"/>
      <c r="R130" s="84"/>
      <c r="S130" s="85">
        <v>2</v>
      </c>
      <c r="T130" s="869"/>
      <c r="V130" s="882"/>
      <c r="W130" s="882"/>
      <c r="X130" s="882"/>
      <c r="Y130" s="882"/>
      <c r="Z130" s="882"/>
      <c r="AA130" s="882"/>
    </row>
    <row r="131" spans="1:27" s="81" customFormat="1" ht="18.75">
      <c r="A131" s="121" t="s">
        <v>265</v>
      </c>
      <c r="B131" s="416" t="s">
        <v>244</v>
      </c>
      <c r="C131" s="178"/>
      <c r="D131" s="63">
        <v>6</v>
      </c>
      <c r="E131" s="63"/>
      <c r="F131" s="91"/>
      <c r="G131" s="65">
        <v>3</v>
      </c>
      <c r="H131" s="92">
        <f t="shared" si="11"/>
        <v>90</v>
      </c>
      <c r="I131" s="93">
        <f t="shared" si="12"/>
        <v>30</v>
      </c>
      <c r="J131" s="62">
        <v>15</v>
      </c>
      <c r="K131" s="63"/>
      <c r="L131" s="63">
        <v>15</v>
      </c>
      <c r="M131" s="66">
        <f t="shared" si="13"/>
        <v>60</v>
      </c>
      <c r="N131" s="86"/>
      <c r="O131" s="84"/>
      <c r="P131" s="84"/>
      <c r="Q131" s="374"/>
      <c r="R131" s="84"/>
      <c r="S131" s="85">
        <v>2</v>
      </c>
      <c r="T131" s="869"/>
      <c r="V131" s="882"/>
      <c r="W131" s="882"/>
      <c r="X131" s="882"/>
      <c r="Y131" s="882"/>
      <c r="Z131" s="882"/>
      <c r="AA131" s="882"/>
    </row>
    <row r="132" spans="1:27" s="81" customFormat="1" ht="18.75">
      <c r="A132" s="121" t="s">
        <v>266</v>
      </c>
      <c r="B132" s="412" t="s">
        <v>245</v>
      </c>
      <c r="C132" s="178"/>
      <c r="D132" s="63">
        <v>6</v>
      </c>
      <c r="E132" s="63"/>
      <c r="F132" s="91"/>
      <c r="G132" s="65">
        <v>3</v>
      </c>
      <c r="H132" s="92">
        <f t="shared" si="11"/>
        <v>90</v>
      </c>
      <c r="I132" s="93">
        <f t="shared" si="12"/>
        <v>30</v>
      </c>
      <c r="J132" s="62">
        <v>15</v>
      </c>
      <c r="K132" s="63"/>
      <c r="L132" s="63">
        <v>15</v>
      </c>
      <c r="M132" s="66">
        <f t="shared" si="13"/>
        <v>60</v>
      </c>
      <c r="N132" s="86"/>
      <c r="O132" s="84"/>
      <c r="P132" s="84"/>
      <c r="Q132" s="374"/>
      <c r="R132" s="84"/>
      <c r="S132" s="85">
        <v>2</v>
      </c>
      <c r="T132" s="869"/>
      <c r="V132" s="882"/>
      <c r="W132" s="882"/>
      <c r="X132" s="882"/>
      <c r="Y132" s="882"/>
      <c r="Z132" s="882"/>
      <c r="AA132" s="882"/>
    </row>
    <row r="133" spans="1:27" s="165" customFormat="1" ht="20.25" thickBot="1">
      <c r="A133" s="734" t="s">
        <v>267</v>
      </c>
      <c r="B133" s="735" t="s">
        <v>240</v>
      </c>
      <c r="C133" s="736"/>
      <c r="D133" s="282">
        <v>6</v>
      </c>
      <c r="E133" s="282"/>
      <c r="F133" s="737"/>
      <c r="G133" s="738">
        <v>3</v>
      </c>
      <c r="H133" s="739">
        <f t="shared" si="11"/>
        <v>90</v>
      </c>
      <c r="I133" s="424">
        <f t="shared" si="12"/>
        <v>30</v>
      </c>
      <c r="J133" s="425">
        <v>15</v>
      </c>
      <c r="K133" s="282"/>
      <c r="L133" s="282">
        <v>15</v>
      </c>
      <c r="M133" s="677">
        <f t="shared" si="13"/>
        <v>60</v>
      </c>
      <c r="N133" s="123"/>
      <c r="O133" s="124"/>
      <c r="P133" s="124"/>
      <c r="Q133" s="740"/>
      <c r="R133" s="741"/>
      <c r="S133" s="351">
        <v>2</v>
      </c>
      <c r="T133" s="205"/>
      <c r="V133" s="889"/>
      <c r="W133" s="889"/>
      <c r="X133" s="889"/>
      <c r="Y133" s="889"/>
      <c r="Z133" s="889"/>
      <c r="AA133" s="889"/>
    </row>
    <row r="134" spans="1:27" s="81" customFormat="1" ht="19.5" thickBot="1">
      <c r="A134" s="1498" t="s">
        <v>111</v>
      </c>
      <c r="B134" s="1527"/>
      <c r="C134" s="1527"/>
      <c r="D134" s="1527"/>
      <c r="E134" s="1527"/>
      <c r="F134" s="1527"/>
      <c r="G134" s="1527"/>
      <c r="H134" s="1527"/>
      <c r="I134" s="1527"/>
      <c r="J134" s="1527"/>
      <c r="K134" s="1527"/>
      <c r="L134" s="1527"/>
      <c r="M134" s="1527"/>
      <c r="N134" s="1527"/>
      <c r="O134" s="1527"/>
      <c r="P134" s="1527"/>
      <c r="Q134" s="1527"/>
      <c r="R134" s="1527"/>
      <c r="S134" s="1528"/>
      <c r="T134" s="8"/>
      <c r="V134" s="882"/>
      <c r="W134" s="882"/>
      <c r="X134" s="882"/>
      <c r="Y134" s="882"/>
      <c r="Z134" s="882"/>
      <c r="AA134" s="882"/>
    </row>
    <row r="135" spans="1:27" s="81" customFormat="1" ht="18.75">
      <c r="A135" s="1529" t="s">
        <v>141</v>
      </c>
      <c r="B135" s="1530"/>
      <c r="C135" s="273"/>
      <c r="D135" s="274">
        <v>3</v>
      </c>
      <c r="E135" s="274"/>
      <c r="F135" s="732"/>
      <c r="G135" s="160">
        <v>7</v>
      </c>
      <c r="H135" s="733">
        <f aca="true" t="shared" si="14" ref="H135:H140">G135*30</f>
        <v>210</v>
      </c>
      <c r="I135" s="275">
        <f aca="true" t="shared" si="15" ref="I135:I140">J135+K135+L135</f>
        <v>60</v>
      </c>
      <c r="J135" s="276">
        <v>30</v>
      </c>
      <c r="K135" s="274">
        <v>30</v>
      </c>
      <c r="L135" s="274"/>
      <c r="M135" s="277">
        <f aca="true" t="shared" si="16" ref="M135:M140">H135-I135</f>
        <v>150</v>
      </c>
      <c r="N135" s="255"/>
      <c r="O135" s="256"/>
      <c r="P135" s="256">
        <v>4</v>
      </c>
      <c r="Q135" s="388"/>
      <c r="R135" s="256"/>
      <c r="S135" s="278"/>
      <c r="T135" s="869"/>
      <c r="V135" s="882"/>
      <c r="W135" s="882"/>
      <c r="X135" s="896">
        <v>7</v>
      </c>
      <c r="Y135" s="896">
        <v>6</v>
      </c>
      <c r="Z135" s="896">
        <v>10</v>
      </c>
      <c r="AA135" s="896">
        <v>9</v>
      </c>
    </row>
    <row r="136" spans="1:27" s="81" customFormat="1" ht="18.75">
      <c r="A136" s="1531" t="s">
        <v>142</v>
      </c>
      <c r="B136" s="1532"/>
      <c r="C136" s="267"/>
      <c r="D136" s="61">
        <v>4</v>
      </c>
      <c r="E136" s="61"/>
      <c r="F136" s="64"/>
      <c r="G136" s="65">
        <v>6</v>
      </c>
      <c r="H136" s="92">
        <f t="shared" si="14"/>
        <v>180</v>
      </c>
      <c r="I136" s="93">
        <f t="shared" si="15"/>
        <v>72</v>
      </c>
      <c r="J136" s="62">
        <v>36</v>
      </c>
      <c r="K136" s="63">
        <v>36</v>
      </c>
      <c r="L136" s="63"/>
      <c r="M136" s="66">
        <f t="shared" si="16"/>
        <v>108</v>
      </c>
      <c r="N136" s="26"/>
      <c r="O136" s="84"/>
      <c r="P136" s="268"/>
      <c r="Q136" s="387">
        <v>4</v>
      </c>
      <c r="R136" s="268"/>
      <c r="S136" s="269"/>
      <c r="T136" s="305"/>
      <c r="V136" s="882"/>
      <c r="W136" s="882"/>
      <c r="X136" s="882"/>
      <c r="Y136" s="882"/>
      <c r="Z136" s="882"/>
      <c r="AA136" s="882"/>
    </row>
    <row r="137" spans="1:27" s="81" customFormat="1" ht="18.75">
      <c r="A137" s="1531" t="s">
        <v>246</v>
      </c>
      <c r="B137" s="1532"/>
      <c r="C137" s="95"/>
      <c r="D137" s="63">
        <v>5</v>
      </c>
      <c r="E137" s="63"/>
      <c r="F137" s="91"/>
      <c r="G137" s="65">
        <v>5</v>
      </c>
      <c r="H137" s="92">
        <f t="shared" si="14"/>
        <v>150</v>
      </c>
      <c r="I137" s="93">
        <f t="shared" si="15"/>
        <v>45</v>
      </c>
      <c r="J137" s="62">
        <v>30</v>
      </c>
      <c r="K137" s="63">
        <v>15</v>
      </c>
      <c r="L137" s="63"/>
      <c r="M137" s="66">
        <f t="shared" si="16"/>
        <v>105</v>
      </c>
      <c r="N137" s="86"/>
      <c r="O137" s="84"/>
      <c r="P137" s="84"/>
      <c r="Q137" s="173"/>
      <c r="R137" s="84">
        <v>3</v>
      </c>
      <c r="S137" s="85"/>
      <c r="T137" s="869"/>
      <c r="V137" s="882"/>
      <c r="W137" s="882"/>
      <c r="X137" s="882"/>
      <c r="Y137" s="882"/>
      <c r="Z137" s="882"/>
      <c r="AA137" s="882"/>
    </row>
    <row r="138" spans="1:27" s="81" customFormat="1" ht="18.75">
      <c r="A138" s="1531" t="s">
        <v>247</v>
      </c>
      <c r="B138" s="1532"/>
      <c r="C138" s="95"/>
      <c r="D138" s="63">
        <v>5</v>
      </c>
      <c r="E138" s="63"/>
      <c r="F138" s="91"/>
      <c r="G138" s="65">
        <v>5</v>
      </c>
      <c r="H138" s="209">
        <f t="shared" si="14"/>
        <v>150</v>
      </c>
      <c r="I138" s="210">
        <f t="shared" si="15"/>
        <v>60</v>
      </c>
      <c r="J138" s="179">
        <v>45</v>
      </c>
      <c r="K138" s="180">
        <v>15</v>
      </c>
      <c r="L138" s="180"/>
      <c r="M138" s="87">
        <f t="shared" si="16"/>
        <v>90</v>
      </c>
      <c r="N138" s="88"/>
      <c r="O138" s="89"/>
      <c r="P138" s="89"/>
      <c r="Q138" s="374"/>
      <c r="R138" s="84">
        <v>4</v>
      </c>
      <c r="S138" s="85"/>
      <c r="T138" s="869"/>
      <c r="V138" s="882"/>
      <c r="W138" s="882"/>
      <c r="X138" s="882"/>
      <c r="Y138" s="882"/>
      <c r="Z138" s="882"/>
      <c r="AA138" s="882"/>
    </row>
    <row r="139" spans="1:27" s="81" customFormat="1" ht="18.75">
      <c r="A139" s="1533" t="s">
        <v>248</v>
      </c>
      <c r="B139" s="1534"/>
      <c r="C139" s="95"/>
      <c r="D139" s="63">
        <v>6</v>
      </c>
      <c r="E139" s="63"/>
      <c r="F139" s="91"/>
      <c r="G139" s="65">
        <v>4.5</v>
      </c>
      <c r="H139" s="209">
        <f t="shared" si="14"/>
        <v>135</v>
      </c>
      <c r="I139" s="210">
        <f t="shared" si="15"/>
        <v>62</v>
      </c>
      <c r="J139" s="179">
        <v>36</v>
      </c>
      <c r="K139" s="180">
        <v>26</v>
      </c>
      <c r="L139" s="180"/>
      <c r="M139" s="87">
        <f t="shared" si="16"/>
        <v>73</v>
      </c>
      <c r="N139" s="88"/>
      <c r="O139" s="89"/>
      <c r="P139" s="89"/>
      <c r="Q139" s="374"/>
      <c r="R139" s="84"/>
      <c r="S139" s="85">
        <v>5</v>
      </c>
      <c r="T139" s="869"/>
      <c r="V139" s="882"/>
      <c r="W139" s="882"/>
      <c r="X139" s="882"/>
      <c r="Y139" s="882"/>
      <c r="Z139" s="882"/>
      <c r="AA139" s="882"/>
    </row>
    <row r="140" spans="1:27" s="81" customFormat="1" ht="19.5" thickBot="1">
      <c r="A140" s="1535" t="s">
        <v>249</v>
      </c>
      <c r="B140" s="1534"/>
      <c r="C140" s="785"/>
      <c r="D140" s="116">
        <v>6</v>
      </c>
      <c r="E140" s="116"/>
      <c r="F140" s="376"/>
      <c r="G140" s="783">
        <v>4.5</v>
      </c>
      <c r="H140" s="209">
        <f t="shared" si="14"/>
        <v>135</v>
      </c>
      <c r="I140" s="210">
        <f t="shared" si="15"/>
        <v>98</v>
      </c>
      <c r="J140" s="179">
        <v>72</v>
      </c>
      <c r="K140" s="180">
        <v>26</v>
      </c>
      <c r="L140" s="180"/>
      <c r="M140" s="87">
        <f t="shared" si="16"/>
        <v>37</v>
      </c>
      <c r="N140" s="192"/>
      <c r="O140" s="89"/>
      <c r="P140" s="786"/>
      <c r="Q140" s="257"/>
      <c r="R140" s="117"/>
      <c r="S140" s="258">
        <v>6</v>
      </c>
      <c r="T140" s="858"/>
      <c r="V140" s="882"/>
      <c r="W140" s="882"/>
      <c r="X140" s="882"/>
      <c r="Y140" s="882"/>
      <c r="Z140" s="882"/>
      <c r="AA140" s="882"/>
    </row>
    <row r="141" spans="1:27" s="266" customFormat="1" ht="19.5" thickBot="1">
      <c r="A141" s="728"/>
      <c r="B141" s="729" t="s">
        <v>149</v>
      </c>
      <c r="C141" s="265"/>
      <c r="D141" s="261"/>
      <c r="E141" s="261"/>
      <c r="F141" s="262"/>
      <c r="G141" s="789">
        <f>SUM(G135:G140)</f>
        <v>32</v>
      </c>
      <c r="H141" s="789">
        <f>SUM(H135:H140)</f>
        <v>960</v>
      </c>
      <c r="I141" s="789">
        <f>SUM(I135:I140)</f>
        <v>397</v>
      </c>
      <c r="J141" s="789">
        <f>SUM(J135:J140)</f>
        <v>249</v>
      </c>
      <c r="K141" s="789">
        <f>SUM(K135:K140)</f>
        <v>148</v>
      </c>
      <c r="L141" s="789"/>
      <c r="M141" s="789">
        <f>SUM(M135:M140)</f>
        <v>563</v>
      </c>
      <c r="N141" s="265"/>
      <c r="O141" s="261"/>
      <c r="P141" s="261">
        <f>SUM(P135:P140)</f>
        <v>4</v>
      </c>
      <c r="Q141" s="261">
        <f>SUM(Q135:Q140)</f>
        <v>4</v>
      </c>
      <c r="R141" s="261">
        <f>SUM(R135:R140)</f>
        <v>7</v>
      </c>
      <c r="S141" s="264">
        <f>SUM(S135:S140)</f>
        <v>11</v>
      </c>
      <c r="T141" s="371"/>
      <c r="V141" s="888"/>
      <c r="W141" s="888"/>
      <c r="X141" s="888"/>
      <c r="Y141" s="888"/>
      <c r="Z141" s="888"/>
      <c r="AA141" s="888"/>
    </row>
    <row r="142" spans="1:27" s="81" customFormat="1" ht="18.75">
      <c r="A142" s="272" t="s">
        <v>150</v>
      </c>
      <c r="B142" s="787" t="s">
        <v>193</v>
      </c>
      <c r="C142" s="110"/>
      <c r="D142" s="78">
        <v>3</v>
      </c>
      <c r="E142" s="78"/>
      <c r="F142" s="220"/>
      <c r="G142" s="784">
        <v>7</v>
      </c>
      <c r="H142" s="281">
        <f aca="true" t="shared" si="17" ref="H142:H159">G142*30</f>
        <v>210</v>
      </c>
      <c r="I142" s="120">
        <f aca="true" t="shared" si="18" ref="I142:I159">J142+K142+L142</f>
        <v>60</v>
      </c>
      <c r="J142" s="77">
        <v>30</v>
      </c>
      <c r="K142" s="78">
        <v>30</v>
      </c>
      <c r="L142" s="78"/>
      <c r="M142" s="79">
        <f aca="true" t="shared" si="19" ref="M142:M159">H142-I142</f>
        <v>150</v>
      </c>
      <c r="N142" s="113"/>
      <c r="O142" s="96"/>
      <c r="P142" s="96">
        <v>4</v>
      </c>
      <c r="Q142" s="176"/>
      <c r="R142" s="96"/>
      <c r="S142" s="788"/>
      <c r="T142" s="869"/>
      <c r="V142" s="882"/>
      <c r="W142" s="882"/>
      <c r="X142" s="882"/>
      <c r="Y142" s="882"/>
      <c r="Z142" s="882"/>
      <c r="AA142" s="882"/>
    </row>
    <row r="143" spans="1:27" s="241" customFormat="1" ht="18.75">
      <c r="A143" s="163" t="s">
        <v>151</v>
      </c>
      <c r="B143" s="122" t="s">
        <v>194</v>
      </c>
      <c r="C143" s="279"/>
      <c r="D143" s="280">
        <v>3</v>
      </c>
      <c r="E143" s="280"/>
      <c r="F143" s="366"/>
      <c r="G143" s="65">
        <v>7</v>
      </c>
      <c r="H143" s="279">
        <f t="shared" si="17"/>
        <v>210</v>
      </c>
      <c r="I143" s="93">
        <f t="shared" si="18"/>
        <v>60</v>
      </c>
      <c r="J143" s="62">
        <v>30</v>
      </c>
      <c r="K143" s="63">
        <v>30</v>
      </c>
      <c r="L143" s="63"/>
      <c r="M143" s="66">
        <f t="shared" si="19"/>
        <v>150</v>
      </c>
      <c r="N143" s="799"/>
      <c r="O143" s="795"/>
      <c r="P143" s="795">
        <v>4</v>
      </c>
      <c r="Q143" s="796"/>
      <c r="R143" s="795"/>
      <c r="S143" s="367"/>
      <c r="T143" s="858"/>
      <c r="V143" s="887"/>
      <c r="W143" s="887"/>
      <c r="X143" s="887"/>
      <c r="Y143" s="887"/>
      <c r="Z143" s="887"/>
      <c r="AA143" s="887"/>
    </row>
    <row r="144" spans="1:27" s="81" customFormat="1" ht="18.75">
      <c r="A144" s="163" t="s">
        <v>152</v>
      </c>
      <c r="B144" s="181" t="s">
        <v>195</v>
      </c>
      <c r="C144" s="95"/>
      <c r="D144" s="63">
        <v>3</v>
      </c>
      <c r="E144" s="63"/>
      <c r="F144" s="128"/>
      <c r="G144" s="65">
        <v>7</v>
      </c>
      <c r="H144" s="92">
        <f t="shared" si="17"/>
        <v>210</v>
      </c>
      <c r="I144" s="93">
        <f t="shared" si="18"/>
        <v>60</v>
      </c>
      <c r="J144" s="62">
        <v>30</v>
      </c>
      <c r="K144" s="63">
        <v>30</v>
      </c>
      <c r="L144" s="63"/>
      <c r="M144" s="66">
        <f t="shared" si="19"/>
        <v>150</v>
      </c>
      <c r="N144" s="86"/>
      <c r="O144" s="84"/>
      <c r="P144" s="84">
        <v>4</v>
      </c>
      <c r="Q144" s="173"/>
      <c r="R144" s="84"/>
      <c r="S144" s="85"/>
      <c r="T144" s="869"/>
      <c r="V144" s="882"/>
      <c r="W144" s="882"/>
      <c r="X144" s="882"/>
      <c r="Y144" s="882"/>
      <c r="Z144" s="882"/>
      <c r="AA144" s="882"/>
    </row>
    <row r="145" spans="1:27" s="81" customFormat="1" ht="18.75">
      <c r="A145" s="163" t="s">
        <v>153</v>
      </c>
      <c r="B145" s="177" t="s">
        <v>196</v>
      </c>
      <c r="C145" s="95"/>
      <c r="D145" s="63">
        <v>4</v>
      </c>
      <c r="E145" s="63"/>
      <c r="F145" s="128"/>
      <c r="G145" s="65">
        <v>6</v>
      </c>
      <c r="H145" s="92">
        <f t="shared" si="17"/>
        <v>180</v>
      </c>
      <c r="I145" s="93">
        <f t="shared" si="18"/>
        <v>72</v>
      </c>
      <c r="J145" s="62">
        <v>36</v>
      </c>
      <c r="K145" s="63">
        <v>36</v>
      </c>
      <c r="L145" s="63"/>
      <c r="M145" s="66">
        <f t="shared" si="19"/>
        <v>108</v>
      </c>
      <c r="N145" s="86"/>
      <c r="O145" s="84"/>
      <c r="P145" s="84"/>
      <c r="Q145" s="173">
        <v>4</v>
      </c>
      <c r="R145" s="84"/>
      <c r="S145" s="85"/>
      <c r="T145" s="869"/>
      <c r="V145" s="882"/>
      <c r="W145" s="882"/>
      <c r="X145" s="882"/>
      <c r="Y145" s="882"/>
      <c r="Z145" s="882"/>
      <c r="AA145" s="882"/>
    </row>
    <row r="146" spans="1:27" s="81" customFormat="1" ht="18.75">
      <c r="A146" s="163" t="s">
        <v>102</v>
      </c>
      <c r="B146" s="122" t="s">
        <v>197</v>
      </c>
      <c r="C146" s="95"/>
      <c r="D146" s="63">
        <v>4</v>
      </c>
      <c r="E146" s="63"/>
      <c r="F146" s="128"/>
      <c r="G146" s="65">
        <v>6</v>
      </c>
      <c r="H146" s="92">
        <f t="shared" si="17"/>
        <v>180</v>
      </c>
      <c r="I146" s="93">
        <f t="shared" si="18"/>
        <v>72</v>
      </c>
      <c r="J146" s="62">
        <v>36</v>
      </c>
      <c r="K146" s="63">
        <v>36</v>
      </c>
      <c r="L146" s="63"/>
      <c r="M146" s="66">
        <f t="shared" si="19"/>
        <v>108</v>
      </c>
      <c r="N146" s="86"/>
      <c r="O146" s="84"/>
      <c r="P146" s="84"/>
      <c r="Q146" s="173">
        <v>4</v>
      </c>
      <c r="R146" s="84"/>
      <c r="S146" s="85"/>
      <c r="T146" s="869"/>
      <c r="V146" s="882"/>
      <c r="W146" s="882"/>
      <c r="X146" s="882"/>
      <c r="Y146" s="882"/>
      <c r="Z146" s="882"/>
      <c r="AA146" s="882"/>
    </row>
    <row r="147" spans="1:27" s="241" customFormat="1" ht="18.75">
      <c r="A147" s="163" t="s">
        <v>103</v>
      </c>
      <c r="B147" s="181" t="s">
        <v>198</v>
      </c>
      <c r="C147" s="279"/>
      <c r="D147" s="61">
        <v>4</v>
      </c>
      <c r="E147" s="61"/>
      <c r="F147" s="141"/>
      <c r="G147" s="65">
        <v>6</v>
      </c>
      <c r="H147" s="92">
        <f t="shared" si="17"/>
        <v>180</v>
      </c>
      <c r="I147" s="93">
        <f t="shared" si="18"/>
        <v>72</v>
      </c>
      <c r="J147" s="62">
        <v>36</v>
      </c>
      <c r="K147" s="63">
        <v>36</v>
      </c>
      <c r="L147" s="63"/>
      <c r="M147" s="66">
        <f t="shared" si="19"/>
        <v>108</v>
      </c>
      <c r="N147" s="26"/>
      <c r="O147" s="84"/>
      <c r="P147" s="795"/>
      <c r="Q147" s="796">
        <v>4</v>
      </c>
      <c r="R147" s="795"/>
      <c r="S147" s="367"/>
      <c r="T147" s="858"/>
      <c r="V147" s="887"/>
      <c r="W147" s="887"/>
      <c r="X147" s="887"/>
      <c r="Y147" s="887"/>
      <c r="Z147" s="887"/>
      <c r="AA147" s="887"/>
    </row>
    <row r="148" spans="1:27" s="81" customFormat="1" ht="18.75">
      <c r="A148" s="163" t="s">
        <v>154</v>
      </c>
      <c r="B148" s="177" t="s">
        <v>199</v>
      </c>
      <c r="C148" s="95"/>
      <c r="D148" s="61">
        <v>5</v>
      </c>
      <c r="E148" s="61"/>
      <c r="F148" s="141"/>
      <c r="G148" s="65">
        <v>5</v>
      </c>
      <c r="H148" s="92">
        <f t="shared" si="17"/>
        <v>150</v>
      </c>
      <c r="I148" s="93">
        <f t="shared" si="18"/>
        <v>45</v>
      </c>
      <c r="J148" s="62">
        <v>30</v>
      </c>
      <c r="K148" s="63">
        <v>15</v>
      </c>
      <c r="L148" s="63"/>
      <c r="M148" s="66">
        <f t="shared" si="19"/>
        <v>105</v>
      </c>
      <c r="N148" s="26"/>
      <c r="O148" s="84"/>
      <c r="P148" s="84"/>
      <c r="Q148" s="173"/>
      <c r="R148" s="84">
        <v>3</v>
      </c>
      <c r="S148" s="85"/>
      <c r="T148" s="869"/>
      <c r="V148" s="882"/>
      <c r="W148" s="882"/>
      <c r="X148" s="882"/>
      <c r="Y148" s="882"/>
      <c r="Z148" s="882"/>
      <c r="AA148" s="882"/>
    </row>
    <row r="149" spans="1:27" s="81" customFormat="1" ht="18.75">
      <c r="A149" s="163" t="s">
        <v>131</v>
      </c>
      <c r="B149" s="177" t="s">
        <v>200</v>
      </c>
      <c r="C149" s="95"/>
      <c r="D149" s="63">
        <v>5</v>
      </c>
      <c r="E149" s="63"/>
      <c r="F149" s="128"/>
      <c r="G149" s="65">
        <v>5</v>
      </c>
      <c r="H149" s="92">
        <f t="shared" si="17"/>
        <v>150</v>
      </c>
      <c r="I149" s="93">
        <f t="shared" si="18"/>
        <v>45</v>
      </c>
      <c r="J149" s="62">
        <v>30</v>
      </c>
      <c r="K149" s="63">
        <v>15</v>
      </c>
      <c r="L149" s="63"/>
      <c r="M149" s="66">
        <f t="shared" si="19"/>
        <v>105</v>
      </c>
      <c r="N149" s="86"/>
      <c r="O149" s="84"/>
      <c r="P149" s="84"/>
      <c r="Q149" s="173"/>
      <c r="R149" s="84">
        <v>3</v>
      </c>
      <c r="S149" s="85"/>
      <c r="T149" s="869"/>
      <c r="V149" s="882"/>
      <c r="W149" s="882"/>
      <c r="X149" s="882"/>
      <c r="Y149" s="882"/>
      <c r="Z149" s="882"/>
      <c r="AA149" s="882"/>
    </row>
    <row r="150" spans="1:27" s="241" customFormat="1" ht="18.75">
      <c r="A150" s="163" t="s">
        <v>155</v>
      </c>
      <c r="B150" s="181" t="s">
        <v>201</v>
      </c>
      <c r="C150" s="279"/>
      <c r="D150" s="280">
        <v>5</v>
      </c>
      <c r="E150" s="280"/>
      <c r="F150" s="366"/>
      <c r="G150" s="65">
        <v>5</v>
      </c>
      <c r="H150" s="279">
        <f t="shared" si="17"/>
        <v>150</v>
      </c>
      <c r="I150" s="93">
        <f t="shared" si="18"/>
        <v>45</v>
      </c>
      <c r="J150" s="62">
        <v>30</v>
      </c>
      <c r="K150" s="63">
        <v>15</v>
      </c>
      <c r="L150" s="63"/>
      <c r="M150" s="66">
        <f t="shared" si="19"/>
        <v>105</v>
      </c>
      <c r="N150" s="799"/>
      <c r="O150" s="795"/>
      <c r="P150" s="795"/>
      <c r="Q150" s="796"/>
      <c r="R150" s="795">
        <v>3</v>
      </c>
      <c r="S150" s="367"/>
      <c r="T150" s="858"/>
      <c r="V150" s="887"/>
      <c r="W150" s="887"/>
      <c r="X150" s="887"/>
      <c r="Y150" s="887"/>
      <c r="Z150" s="887"/>
      <c r="AA150" s="887"/>
    </row>
    <row r="151" spans="1:27" s="241" customFormat="1" ht="18.75">
      <c r="A151" s="163" t="s">
        <v>156</v>
      </c>
      <c r="B151" s="443" t="s">
        <v>250</v>
      </c>
      <c r="C151" s="281"/>
      <c r="D151" s="428">
        <v>5</v>
      </c>
      <c r="E151" s="428"/>
      <c r="F151" s="429"/>
      <c r="G151" s="65">
        <v>5</v>
      </c>
      <c r="H151" s="281">
        <f t="shared" si="17"/>
        <v>150</v>
      </c>
      <c r="I151" s="93">
        <f t="shared" si="18"/>
        <v>60</v>
      </c>
      <c r="J151" s="77">
        <v>45</v>
      </c>
      <c r="K151" s="78">
        <v>15</v>
      </c>
      <c r="L151" s="78"/>
      <c r="M151" s="66">
        <f t="shared" si="19"/>
        <v>90</v>
      </c>
      <c r="N151" s="114"/>
      <c r="O151" s="112"/>
      <c r="P151" s="112"/>
      <c r="Q151" s="162"/>
      <c r="R151" s="795">
        <v>4</v>
      </c>
      <c r="S151" s="367"/>
      <c r="T151" s="858"/>
      <c r="V151" s="887"/>
      <c r="W151" s="887"/>
      <c r="X151" s="887"/>
      <c r="Y151" s="887"/>
      <c r="Z151" s="887"/>
      <c r="AA151" s="887"/>
    </row>
    <row r="152" spans="1:27" s="241" customFormat="1" ht="18.75">
      <c r="A152" s="163" t="s">
        <v>157</v>
      </c>
      <c r="B152" s="443" t="s">
        <v>251</v>
      </c>
      <c r="C152" s="281"/>
      <c r="D152" s="428">
        <v>5</v>
      </c>
      <c r="E152" s="428"/>
      <c r="F152" s="429"/>
      <c r="G152" s="65">
        <v>5</v>
      </c>
      <c r="H152" s="281">
        <f t="shared" si="17"/>
        <v>150</v>
      </c>
      <c r="I152" s="93">
        <f t="shared" si="18"/>
        <v>60</v>
      </c>
      <c r="J152" s="77">
        <v>45</v>
      </c>
      <c r="K152" s="78">
        <v>15</v>
      </c>
      <c r="L152" s="78"/>
      <c r="M152" s="66">
        <f t="shared" si="19"/>
        <v>90</v>
      </c>
      <c r="N152" s="114"/>
      <c r="O152" s="112"/>
      <c r="P152" s="112"/>
      <c r="Q152" s="162"/>
      <c r="R152" s="795">
        <v>4</v>
      </c>
      <c r="S152" s="367"/>
      <c r="T152" s="858"/>
      <c r="V152" s="887"/>
      <c r="W152" s="887"/>
      <c r="X152" s="887"/>
      <c r="Y152" s="887"/>
      <c r="Z152" s="887"/>
      <c r="AA152" s="887"/>
    </row>
    <row r="153" spans="1:27" s="241" customFormat="1" ht="18.75">
      <c r="A153" s="163" t="s">
        <v>132</v>
      </c>
      <c r="B153" s="444" t="s">
        <v>252</v>
      </c>
      <c r="C153" s="281"/>
      <c r="D153" s="428">
        <v>5</v>
      </c>
      <c r="E153" s="428"/>
      <c r="F153" s="429"/>
      <c r="G153" s="65">
        <v>5</v>
      </c>
      <c r="H153" s="281">
        <f t="shared" si="17"/>
        <v>150</v>
      </c>
      <c r="I153" s="93">
        <f t="shared" si="18"/>
        <v>60</v>
      </c>
      <c r="J153" s="77">
        <v>45</v>
      </c>
      <c r="K153" s="78">
        <v>15</v>
      </c>
      <c r="L153" s="78"/>
      <c r="M153" s="66">
        <f t="shared" si="19"/>
        <v>90</v>
      </c>
      <c r="N153" s="114"/>
      <c r="O153" s="112"/>
      <c r="P153" s="112"/>
      <c r="Q153" s="162"/>
      <c r="R153" s="795">
        <v>4</v>
      </c>
      <c r="S153" s="367"/>
      <c r="T153" s="858"/>
      <c r="V153" s="887"/>
      <c r="W153" s="887"/>
      <c r="X153" s="887"/>
      <c r="Y153" s="887"/>
      <c r="Z153" s="887"/>
      <c r="AA153" s="887"/>
    </row>
    <row r="154" spans="1:27" s="241" customFormat="1" ht="18.75">
      <c r="A154" s="163" t="s">
        <v>256</v>
      </c>
      <c r="B154" s="445" t="s">
        <v>253</v>
      </c>
      <c r="C154" s="281"/>
      <c r="D154" s="428">
        <v>6</v>
      </c>
      <c r="E154" s="428"/>
      <c r="F154" s="429"/>
      <c r="G154" s="65">
        <v>4.5</v>
      </c>
      <c r="H154" s="281">
        <f t="shared" si="17"/>
        <v>135</v>
      </c>
      <c r="I154" s="93">
        <f t="shared" si="18"/>
        <v>62</v>
      </c>
      <c r="J154" s="77">
        <v>36</v>
      </c>
      <c r="K154" s="78">
        <v>26</v>
      </c>
      <c r="L154" s="78"/>
      <c r="M154" s="66">
        <f t="shared" si="19"/>
        <v>73</v>
      </c>
      <c r="N154" s="114"/>
      <c r="O154" s="112"/>
      <c r="P154" s="112"/>
      <c r="Q154" s="162"/>
      <c r="R154" s="795"/>
      <c r="S154" s="367">
        <v>5</v>
      </c>
      <c r="T154" s="858"/>
      <c r="V154" s="856" t="s">
        <v>296</v>
      </c>
      <c r="W154" s="856" t="s">
        <v>297</v>
      </c>
      <c r="X154" s="856" t="s">
        <v>298</v>
      </c>
      <c r="Y154" s="856" t="s">
        <v>299</v>
      </c>
      <c r="Z154" s="856" t="s">
        <v>300</v>
      </c>
      <c r="AA154" s="856" t="s">
        <v>301</v>
      </c>
    </row>
    <row r="155" spans="1:27" s="241" customFormat="1" ht="18.75">
      <c r="A155" s="163" t="s">
        <v>257</v>
      </c>
      <c r="B155" s="443" t="s">
        <v>254</v>
      </c>
      <c r="C155" s="281"/>
      <c r="D155" s="428">
        <v>6</v>
      </c>
      <c r="E155" s="428"/>
      <c r="F155" s="429"/>
      <c r="G155" s="65">
        <v>4.5</v>
      </c>
      <c r="H155" s="281">
        <f t="shared" si="17"/>
        <v>135</v>
      </c>
      <c r="I155" s="93">
        <f t="shared" si="18"/>
        <v>62</v>
      </c>
      <c r="J155" s="77">
        <v>36</v>
      </c>
      <c r="K155" s="78">
        <v>26</v>
      </c>
      <c r="L155" s="78"/>
      <c r="M155" s="66">
        <f t="shared" si="19"/>
        <v>73</v>
      </c>
      <c r="N155" s="114"/>
      <c r="O155" s="112"/>
      <c r="P155" s="112"/>
      <c r="Q155" s="162"/>
      <c r="R155" s="795"/>
      <c r="S155" s="367">
        <v>5</v>
      </c>
      <c r="T155" s="858"/>
      <c r="V155" s="898">
        <f aca="true" t="shared" si="20" ref="V155:AA155">V135+V112+V106+V104+V99+V52</f>
        <v>24.5</v>
      </c>
      <c r="W155" s="898">
        <f t="shared" si="20"/>
        <v>35.5</v>
      </c>
      <c r="X155" s="898">
        <f t="shared" si="20"/>
        <v>31</v>
      </c>
      <c r="Y155" s="898">
        <f t="shared" si="20"/>
        <v>29</v>
      </c>
      <c r="Z155" s="898">
        <f t="shared" si="20"/>
        <v>26</v>
      </c>
      <c r="AA155" s="898">
        <f t="shared" si="20"/>
        <v>34</v>
      </c>
    </row>
    <row r="156" spans="1:27" s="241" customFormat="1" ht="18.75">
      <c r="A156" s="163" t="s">
        <v>258</v>
      </c>
      <c r="B156" s="430" t="s">
        <v>255</v>
      </c>
      <c r="C156" s="281"/>
      <c r="D156" s="428">
        <v>6</v>
      </c>
      <c r="E156" s="428"/>
      <c r="F156" s="429"/>
      <c r="G156" s="65">
        <v>4.5</v>
      </c>
      <c r="H156" s="281">
        <f t="shared" si="17"/>
        <v>135</v>
      </c>
      <c r="I156" s="93">
        <f t="shared" si="18"/>
        <v>62</v>
      </c>
      <c r="J156" s="77">
        <v>36</v>
      </c>
      <c r="K156" s="78">
        <v>26</v>
      </c>
      <c r="L156" s="78"/>
      <c r="M156" s="66">
        <f t="shared" si="19"/>
        <v>73</v>
      </c>
      <c r="N156" s="114"/>
      <c r="O156" s="112"/>
      <c r="P156" s="112"/>
      <c r="Q156" s="162"/>
      <c r="R156" s="795"/>
      <c r="S156" s="367">
        <v>5</v>
      </c>
      <c r="T156" s="858"/>
      <c r="V156" s="887"/>
      <c r="W156" s="887"/>
      <c r="X156" s="887"/>
      <c r="Y156" s="887"/>
      <c r="Z156" s="887"/>
      <c r="AA156" s="887"/>
    </row>
    <row r="157" spans="1:27" s="81" customFormat="1" ht="18.75">
      <c r="A157" s="163" t="s">
        <v>259</v>
      </c>
      <c r="B157" s="177" t="s">
        <v>202</v>
      </c>
      <c r="C157" s="110"/>
      <c r="D157" s="78">
        <v>6</v>
      </c>
      <c r="E157" s="78"/>
      <c r="F157" s="220"/>
      <c r="G157" s="65">
        <v>4.5</v>
      </c>
      <c r="H157" s="119">
        <f t="shared" si="17"/>
        <v>135</v>
      </c>
      <c r="I157" s="93">
        <f t="shared" si="18"/>
        <v>98</v>
      </c>
      <c r="J157" s="77">
        <v>72</v>
      </c>
      <c r="K157" s="78">
        <v>26</v>
      </c>
      <c r="L157" s="78"/>
      <c r="M157" s="66">
        <f t="shared" si="19"/>
        <v>37</v>
      </c>
      <c r="N157" s="113"/>
      <c r="O157" s="96"/>
      <c r="P157" s="96"/>
      <c r="Q157" s="176"/>
      <c r="R157" s="84"/>
      <c r="S157" s="85">
        <v>6</v>
      </c>
      <c r="T157" s="869"/>
      <c r="V157" s="882"/>
      <c r="W157" s="882"/>
      <c r="X157" s="882"/>
      <c r="Y157" s="882"/>
      <c r="Z157" s="882"/>
      <c r="AA157" s="882"/>
    </row>
    <row r="158" spans="1:27" s="241" customFormat="1" ht="18.75">
      <c r="A158" s="163" t="s">
        <v>260</v>
      </c>
      <c r="B158" s="177" t="s">
        <v>203</v>
      </c>
      <c r="C158" s="281"/>
      <c r="D158" s="75">
        <v>6</v>
      </c>
      <c r="E158" s="75"/>
      <c r="F158" s="134"/>
      <c r="G158" s="65">
        <v>4.5</v>
      </c>
      <c r="H158" s="119">
        <f t="shared" si="17"/>
        <v>135</v>
      </c>
      <c r="I158" s="93">
        <f t="shared" si="18"/>
        <v>98</v>
      </c>
      <c r="J158" s="77">
        <v>72</v>
      </c>
      <c r="K158" s="78">
        <v>26</v>
      </c>
      <c r="L158" s="78"/>
      <c r="M158" s="66">
        <f t="shared" si="19"/>
        <v>37</v>
      </c>
      <c r="N158" s="167"/>
      <c r="O158" s="96"/>
      <c r="P158" s="112"/>
      <c r="Q158" s="162"/>
      <c r="R158" s="795"/>
      <c r="S158" s="367">
        <v>6</v>
      </c>
      <c r="T158" s="858"/>
      <c r="V158" s="887"/>
      <c r="W158" s="887"/>
      <c r="X158" s="887"/>
      <c r="Y158" s="887"/>
      <c r="Z158" s="887"/>
      <c r="AA158" s="887"/>
    </row>
    <row r="159" spans="1:27" s="81" customFormat="1" ht="19.5" thickBot="1">
      <c r="A159" s="446" t="s">
        <v>261</v>
      </c>
      <c r="B159" s="447" t="s">
        <v>204</v>
      </c>
      <c r="C159" s="178"/>
      <c r="D159" s="180">
        <v>6</v>
      </c>
      <c r="E159" s="180"/>
      <c r="F159" s="208"/>
      <c r="G159" s="65">
        <v>4.5</v>
      </c>
      <c r="H159" s="209">
        <f t="shared" si="17"/>
        <v>135</v>
      </c>
      <c r="I159" s="93">
        <f t="shared" si="18"/>
        <v>98</v>
      </c>
      <c r="J159" s="179">
        <v>72</v>
      </c>
      <c r="K159" s="180">
        <v>26</v>
      </c>
      <c r="L159" s="180"/>
      <c r="M159" s="66">
        <f t="shared" si="19"/>
        <v>37</v>
      </c>
      <c r="N159" s="88"/>
      <c r="O159" s="89"/>
      <c r="P159" s="89"/>
      <c r="Q159" s="374"/>
      <c r="R159" s="89"/>
      <c r="S159" s="107">
        <v>6</v>
      </c>
      <c r="T159" s="869"/>
      <c r="V159" s="882"/>
      <c r="W159" s="882"/>
      <c r="X159" s="882"/>
      <c r="Y159" s="882"/>
      <c r="Z159" s="882"/>
      <c r="AA159" s="882"/>
    </row>
    <row r="160" spans="1:27" s="81" customFormat="1" ht="19.5" thickBot="1">
      <c r="A160" s="1536" t="s">
        <v>176</v>
      </c>
      <c r="B160" s="1537"/>
      <c r="C160" s="431"/>
      <c r="D160" s="432"/>
      <c r="E160" s="432"/>
      <c r="F160" s="184"/>
      <c r="G160" s="223"/>
      <c r="H160" s="283"/>
      <c r="I160" s="284"/>
      <c r="J160" s="285"/>
      <c r="K160" s="286"/>
      <c r="L160" s="286"/>
      <c r="M160" s="287"/>
      <c r="N160" s="288"/>
      <c r="O160" s="289"/>
      <c r="P160" s="290"/>
      <c r="Q160" s="289"/>
      <c r="R160" s="433"/>
      <c r="S160" s="434"/>
      <c r="T160" s="869"/>
      <c r="V160" s="882"/>
      <c r="W160" s="882"/>
      <c r="X160" s="882"/>
      <c r="Y160" s="882"/>
      <c r="Z160" s="882"/>
      <c r="AA160" s="882"/>
    </row>
    <row r="161" spans="1:27" s="81" customFormat="1" ht="19.5" thickBot="1">
      <c r="A161" s="1536" t="s">
        <v>101</v>
      </c>
      <c r="B161" s="1537"/>
      <c r="C161" s="182"/>
      <c r="D161" s="183"/>
      <c r="E161" s="183"/>
      <c r="F161" s="184"/>
      <c r="G161" s="291">
        <f aca="true" t="shared" si="21" ref="G161:S161">G117+G141</f>
        <v>45</v>
      </c>
      <c r="H161" s="291">
        <f t="shared" si="21"/>
        <v>1350</v>
      </c>
      <c r="I161" s="291">
        <f t="shared" si="21"/>
        <v>577</v>
      </c>
      <c r="J161" s="291">
        <f t="shared" si="21"/>
        <v>369</v>
      </c>
      <c r="K161" s="291">
        <f t="shared" si="21"/>
        <v>148</v>
      </c>
      <c r="L161" s="291">
        <f t="shared" si="21"/>
        <v>60</v>
      </c>
      <c r="M161" s="291">
        <f t="shared" si="21"/>
        <v>773</v>
      </c>
      <c r="N161" s="292">
        <f t="shared" si="21"/>
        <v>0</v>
      </c>
      <c r="O161" s="292">
        <f t="shared" si="21"/>
        <v>0</v>
      </c>
      <c r="P161" s="292">
        <f t="shared" si="21"/>
        <v>7</v>
      </c>
      <c r="Q161" s="292">
        <f t="shared" si="21"/>
        <v>6</v>
      </c>
      <c r="R161" s="292">
        <f t="shared" si="21"/>
        <v>9</v>
      </c>
      <c r="S161" s="743">
        <f t="shared" si="21"/>
        <v>13</v>
      </c>
      <c r="T161" s="876"/>
      <c r="V161" s="882"/>
      <c r="W161" s="882"/>
      <c r="X161" s="882"/>
      <c r="Y161" s="882"/>
      <c r="Z161" s="882"/>
      <c r="AA161" s="882"/>
    </row>
    <row r="162" spans="1:27" s="241" customFormat="1" ht="19.5" thickBot="1">
      <c r="A162" s="1391" t="s">
        <v>37</v>
      </c>
      <c r="B162" s="1392"/>
      <c r="C162" s="1392"/>
      <c r="D162" s="1392"/>
      <c r="E162" s="1392"/>
      <c r="F162" s="1392"/>
      <c r="G162" s="1392"/>
      <c r="H162" s="1392"/>
      <c r="I162" s="1392"/>
      <c r="J162" s="1392"/>
      <c r="K162" s="1392"/>
      <c r="L162" s="1392"/>
      <c r="M162" s="1392"/>
      <c r="N162" s="1392"/>
      <c r="O162" s="1392"/>
      <c r="P162" s="1392"/>
      <c r="Q162" s="1392"/>
      <c r="R162" s="441"/>
      <c r="S162" s="442"/>
      <c r="T162" s="793"/>
      <c r="V162" s="887"/>
      <c r="W162" s="887"/>
      <c r="X162" s="887"/>
      <c r="Y162" s="887"/>
      <c r="Z162" s="887"/>
      <c r="AA162" s="887"/>
    </row>
    <row r="163" spans="1:27" s="241" customFormat="1" ht="19.5" thickBot="1">
      <c r="A163" s="1538" t="s">
        <v>125</v>
      </c>
      <c r="B163" s="1539"/>
      <c r="C163" s="435"/>
      <c r="D163" s="436"/>
      <c r="E163" s="436"/>
      <c r="F163" s="437"/>
      <c r="G163" s="438">
        <f aca="true" t="shared" si="22" ref="G163:M163">G109+G161</f>
        <v>180</v>
      </c>
      <c r="H163" s="438">
        <f t="shared" si="22"/>
        <v>5400</v>
      </c>
      <c r="I163" s="438">
        <f t="shared" si="22"/>
        <v>2235</v>
      </c>
      <c r="J163" s="438">
        <f t="shared" si="22"/>
        <v>1277</v>
      </c>
      <c r="K163" s="438">
        <f t="shared" si="22"/>
        <v>698</v>
      </c>
      <c r="L163" s="438">
        <f t="shared" si="22"/>
        <v>260</v>
      </c>
      <c r="M163" s="438">
        <f t="shared" si="22"/>
        <v>2535</v>
      </c>
      <c r="N163" s="438"/>
      <c r="O163" s="438"/>
      <c r="P163" s="438"/>
      <c r="Q163" s="439"/>
      <c r="R163" s="440"/>
      <c r="S163" s="744"/>
      <c r="T163" s="877"/>
      <c r="V163" s="887"/>
      <c r="W163" s="887"/>
      <c r="X163" s="887"/>
      <c r="Y163" s="887"/>
      <c r="Z163" s="887"/>
      <c r="AA163" s="887"/>
    </row>
    <row r="164" spans="1:27" s="109" customFormat="1" ht="19.5" thickBot="1">
      <c r="A164" s="1540" t="s">
        <v>32</v>
      </c>
      <c r="B164" s="1541"/>
      <c r="C164" s="294"/>
      <c r="D164" s="295"/>
      <c r="E164" s="295"/>
      <c r="F164" s="296"/>
      <c r="G164" s="293">
        <f>G163+G160+G110</f>
        <v>240</v>
      </c>
      <c r="H164" s="293"/>
      <c r="I164" s="293"/>
      <c r="J164" s="293"/>
      <c r="K164" s="293"/>
      <c r="L164" s="293"/>
      <c r="M164" s="293"/>
      <c r="N164" s="293">
        <f aca="true" t="shared" si="23" ref="N164:S164">N161+N109</f>
        <v>22</v>
      </c>
      <c r="O164" s="293">
        <f t="shared" si="23"/>
        <v>22.5</v>
      </c>
      <c r="P164" s="293">
        <f t="shared" si="23"/>
        <v>26</v>
      </c>
      <c r="Q164" s="389">
        <f t="shared" si="23"/>
        <v>22</v>
      </c>
      <c r="R164" s="389">
        <f t="shared" si="23"/>
        <v>24</v>
      </c>
      <c r="S164" s="293">
        <f t="shared" si="23"/>
        <v>23</v>
      </c>
      <c r="T164" s="877"/>
      <c r="V164" s="885"/>
      <c r="W164" s="885"/>
      <c r="X164" s="885"/>
      <c r="Y164" s="885"/>
      <c r="Z164" s="885"/>
      <c r="AA164" s="885"/>
    </row>
    <row r="165" spans="1:27" s="241" customFormat="1" ht="19.5" thickBot="1">
      <c r="A165" s="1542" t="s">
        <v>113</v>
      </c>
      <c r="B165" s="1543"/>
      <c r="C165" s="1543"/>
      <c r="D165" s="1543"/>
      <c r="E165" s="1543"/>
      <c r="F165" s="1543"/>
      <c r="G165" s="1543"/>
      <c r="H165" s="1543"/>
      <c r="I165" s="1543"/>
      <c r="J165" s="1543"/>
      <c r="K165" s="1543"/>
      <c r="L165" s="1543"/>
      <c r="M165" s="1544"/>
      <c r="N165" s="297">
        <v>1</v>
      </c>
      <c r="O165" s="298">
        <v>2</v>
      </c>
      <c r="P165" s="298">
        <v>3</v>
      </c>
      <c r="Q165" s="390">
        <v>4</v>
      </c>
      <c r="R165" s="298">
        <v>5</v>
      </c>
      <c r="S165" s="390">
        <v>6</v>
      </c>
      <c r="T165" s="878"/>
      <c r="V165" s="887"/>
      <c r="W165" s="887"/>
      <c r="X165" s="887"/>
      <c r="Y165" s="887"/>
      <c r="Z165" s="887"/>
      <c r="AA165" s="887"/>
    </row>
    <row r="166" spans="1:27" s="241" customFormat="1" ht="19.5" thickBot="1">
      <c r="A166" s="1545" t="s">
        <v>33</v>
      </c>
      <c r="B166" s="1546"/>
      <c r="C166" s="1546"/>
      <c r="D166" s="1546"/>
      <c r="E166" s="1546"/>
      <c r="F166" s="1546"/>
      <c r="G166" s="1546"/>
      <c r="H166" s="1546"/>
      <c r="I166" s="1546"/>
      <c r="J166" s="1546"/>
      <c r="K166" s="1546"/>
      <c r="L166" s="1546"/>
      <c r="M166" s="1547"/>
      <c r="N166" s="299">
        <f aca="true" t="shared" si="24" ref="N166:S166">N164</f>
        <v>22</v>
      </c>
      <c r="O166" s="299">
        <f t="shared" si="24"/>
        <v>22.5</v>
      </c>
      <c r="P166" s="299">
        <f t="shared" si="24"/>
        <v>26</v>
      </c>
      <c r="Q166" s="391">
        <f t="shared" si="24"/>
        <v>22</v>
      </c>
      <c r="R166" s="299">
        <f t="shared" si="24"/>
        <v>24</v>
      </c>
      <c r="S166" s="391">
        <f t="shared" si="24"/>
        <v>23</v>
      </c>
      <c r="T166" s="879"/>
      <c r="V166" s="887"/>
      <c r="W166" s="887"/>
      <c r="X166" s="887"/>
      <c r="Y166" s="887"/>
      <c r="Z166" s="887"/>
      <c r="AA166" s="887"/>
    </row>
    <row r="167" spans="1:27" s="241" customFormat="1" ht="18.75">
      <c r="A167" s="1548" t="s">
        <v>34</v>
      </c>
      <c r="B167" s="1549"/>
      <c r="C167" s="1549"/>
      <c r="D167" s="1549"/>
      <c r="E167" s="1549"/>
      <c r="F167" s="1549"/>
      <c r="G167" s="1549"/>
      <c r="H167" s="1549"/>
      <c r="I167" s="1549"/>
      <c r="J167" s="1549"/>
      <c r="K167" s="1549"/>
      <c r="L167" s="1549"/>
      <c r="M167" s="1549"/>
      <c r="N167" s="300">
        <v>4</v>
      </c>
      <c r="O167" s="301">
        <v>4</v>
      </c>
      <c r="P167" s="301">
        <v>3</v>
      </c>
      <c r="Q167" s="392">
        <v>3</v>
      </c>
      <c r="R167" s="153">
        <v>3</v>
      </c>
      <c r="S167" s="154">
        <v>3</v>
      </c>
      <c r="T167" s="205"/>
      <c r="V167" s="887"/>
      <c r="W167" s="887"/>
      <c r="X167" s="887"/>
      <c r="Y167" s="887"/>
      <c r="Z167" s="887"/>
      <c r="AA167" s="887"/>
    </row>
    <row r="168" spans="1:27" s="241" customFormat="1" ht="18.75">
      <c r="A168" s="1550" t="s">
        <v>35</v>
      </c>
      <c r="B168" s="1551"/>
      <c r="C168" s="1551"/>
      <c r="D168" s="1551"/>
      <c r="E168" s="1551"/>
      <c r="F168" s="1551"/>
      <c r="G168" s="1551"/>
      <c r="H168" s="1551"/>
      <c r="I168" s="1551"/>
      <c r="J168" s="1551"/>
      <c r="K168" s="1551"/>
      <c r="L168" s="1551"/>
      <c r="M168" s="1551"/>
      <c r="N168" s="302">
        <v>3</v>
      </c>
      <c r="O168" s="100">
        <v>4</v>
      </c>
      <c r="P168" s="100">
        <v>4</v>
      </c>
      <c r="Q168" s="393">
        <v>5</v>
      </c>
      <c r="R168" s="61">
        <v>4</v>
      </c>
      <c r="S168" s="141">
        <v>4</v>
      </c>
      <c r="T168" s="205"/>
      <c r="V168" s="887"/>
      <c r="W168" s="887"/>
      <c r="X168" s="887"/>
      <c r="Y168" s="887"/>
      <c r="Z168" s="887"/>
      <c r="AA168" s="887"/>
    </row>
    <row r="169" spans="1:27" s="241" customFormat="1" ht="19.5" thickBot="1">
      <c r="A169" s="1552" t="s">
        <v>36</v>
      </c>
      <c r="B169" s="1553"/>
      <c r="C169" s="1553"/>
      <c r="D169" s="1553"/>
      <c r="E169" s="1553"/>
      <c r="F169" s="1553"/>
      <c r="G169" s="1553"/>
      <c r="H169" s="1553"/>
      <c r="I169" s="1553"/>
      <c r="J169" s="1553"/>
      <c r="K169" s="1553"/>
      <c r="L169" s="1553"/>
      <c r="M169" s="1554"/>
      <c r="N169" s="303"/>
      <c r="O169" s="117"/>
      <c r="P169" s="117">
        <v>1</v>
      </c>
      <c r="Q169" s="257">
        <v>1</v>
      </c>
      <c r="R169" s="117">
        <v>1</v>
      </c>
      <c r="S169" s="258">
        <v>1</v>
      </c>
      <c r="T169" s="858"/>
      <c r="V169" s="887"/>
      <c r="W169" s="887"/>
      <c r="X169" s="887"/>
      <c r="Y169" s="887"/>
      <c r="Z169" s="887"/>
      <c r="AA169" s="887"/>
    </row>
    <row r="170" spans="1:27" s="241" customFormat="1" ht="19.5" thickBot="1">
      <c r="A170" s="304"/>
      <c r="B170" s="305"/>
      <c r="C170" s="306"/>
      <c r="D170" s="307"/>
      <c r="E170" s="307"/>
      <c r="F170" s="306"/>
      <c r="G170" s="308"/>
      <c r="H170" s="306"/>
      <c r="I170" s="305"/>
      <c r="J170" s="305"/>
      <c r="K170" s="305"/>
      <c r="L170" s="305"/>
      <c r="M170" s="305"/>
      <c r="N170" s="1479">
        <f>G13+G16+G21+G24+G27+G30+G33+G36+G42+G44+G57+G62+G75+G80+G101</f>
        <v>60</v>
      </c>
      <c r="O170" s="1480"/>
      <c r="P170" s="1365">
        <f>G39+G47+G60+G65+G66+G68+G71+G76+G78+G82+G84+G102+G113+G114+G135+G136</f>
        <v>60</v>
      </c>
      <c r="Q170" s="1366"/>
      <c r="R170" s="1484">
        <f>G50+G72+G86+G88+G90+G91+G93+G95+G97+G103+G106+G115+G116+G137+G138+G139+G140</f>
        <v>60</v>
      </c>
      <c r="S170" s="1485"/>
      <c r="T170" s="880"/>
      <c r="V170" s="887"/>
      <c r="W170" s="887"/>
      <c r="X170" s="887"/>
      <c r="Y170" s="887"/>
      <c r="Z170" s="887"/>
      <c r="AA170" s="887"/>
    </row>
    <row r="171" spans="1:27" s="241" customFormat="1" ht="19.5" thickBot="1">
      <c r="A171" s="1475" t="s">
        <v>130</v>
      </c>
      <c r="B171" s="1475"/>
      <c r="C171" s="1475"/>
      <c r="D171" s="1475"/>
      <c r="E171" s="1475"/>
      <c r="F171" s="1475"/>
      <c r="G171" s="1475"/>
      <c r="H171" s="1475"/>
      <c r="I171" s="1475"/>
      <c r="J171" s="1475"/>
      <c r="K171" s="1475"/>
      <c r="L171" s="1475"/>
      <c r="M171" s="1475"/>
      <c r="N171" s="1481">
        <f>N170+P170+R170</f>
        <v>180</v>
      </c>
      <c r="O171" s="1482"/>
      <c r="P171" s="1482"/>
      <c r="Q171" s="1482"/>
      <c r="R171" s="1482"/>
      <c r="S171" s="1483"/>
      <c r="T171" s="745"/>
      <c r="V171" s="887"/>
      <c r="W171" s="887"/>
      <c r="X171" s="887"/>
      <c r="Y171" s="887"/>
      <c r="Z171" s="887"/>
      <c r="AA171" s="887"/>
    </row>
    <row r="172" spans="1:27" s="241" customFormat="1" ht="19.5" thickBot="1">
      <c r="A172" s="794"/>
      <c r="B172" s="794"/>
      <c r="C172" s="794"/>
      <c r="D172" s="794"/>
      <c r="E172" s="794"/>
      <c r="F172" s="794"/>
      <c r="G172" s="794"/>
      <c r="H172" s="794"/>
      <c r="I172" s="794"/>
      <c r="J172" s="794"/>
      <c r="K172" s="794"/>
      <c r="L172" s="794"/>
      <c r="M172" s="794"/>
      <c r="N172" s="745"/>
      <c r="O172" s="310"/>
      <c r="P172" s="310"/>
      <c r="Q172" s="310"/>
      <c r="R172" s="746"/>
      <c r="S172" s="746"/>
      <c r="T172" s="310"/>
      <c r="V172" s="887"/>
      <c r="W172" s="887"/>
      <c r="X172" s="887"/>
      <c r="Y172" s="887"/>
      <c r="Z172" s="887"/>
      <c r="AA172" s="887"/>
    </row>
    <row r="173" spans="1:27" s="241" customFormat="1" ht="19.5" thickBot="1">
      <c r="A173" s="1391"/>
      <c r="B173" s="1392"/>
      <c r="C173" s="1392"/>
      <c r="D173" s="1392"/>
      <c r="E173" s="1392"/>
      <c r="F173" s="1392"/>
      <c r="G173" s="1392"/>
      <c r="H173" s="1392"/>
      <c r="I173" s="1392"/>
      <c r="J173" s="1392"/>
      <c r="K173" s="1392"/>
      <c r="L173" s="1392"/>
      <c r="M173" s="1392"/>
      <c r="N173" s="1392"/>
      <c r="O173" s="1392"/>
      <c r="P173" s="1392"/>
      <c r="Q173" s="1392"/>
      <c r="R173" s="441"/>
      <c r="S173" s="442"/>
      <c r="T173" s="793"/>
      <c r="V173" s="887"/>
      <c r="W173" s="887"/>
      <c r="X173" s="887"/>
      <c r="Y173" s="887"/>
      <c r="Z173" s="887"/>
      <c r="AA173" s="887"/>
    </row>
    <row r="174" spans="1:27" s="168" customFormat="1" ht="18.75">
      <c r="A174" s="320" t="s">
        <v>31</v>
      </c>
      <c r="B174" s="747" t="s">
        <v>39</v>
      </c>
      <c r="C174" s="337"/>
      <c r="D174" s="338"/>
      <c r="E174" s="338"/>
      <c r="F174" s="341"/>
      <c r="G174" s="347">
        <f>G175+G176</f>
        <v>13.5</v>
      </c>
      <c r="H174" s="348">
        <f aca="true" t="shared" si="25" ref="H174:M174">H175+H176</f>
        <v>405</v>
      </c>
      <c r="I174" s="348">
        <f t="shared" si="25"/>
        <v>264</v>
      </c>
      <c r="J174" s="349">
        <f t="shared" si="25"/>
        <v>4</v>
      </c>
      <c r="K174" s="748"/>
      <c r="L174" s="348">
        <f t="shared" si="25"/>
        <v>260</v>
      </c>
      <c r="M174" s="749">
        <f t="shared" si="25"/>
        <v>141</v>
      </c>
      <c r="N174" s="151"/>
      <c r="O174" s="152"/>
      <c r="P174" s="153"/>
      <c r="Q174" s="377"/>
      <c r="R174" s="153"/>
      <c r="S174" s="154"/>
      <c r="T174" s="205"/>
      <c r="V174" s="94"/>
      <c r="W174" s="94"/>
      <c r="X174" s="94"/>
      <c r="Y174" s="94"/>
      <c r="Z174" s="94"/>
      <c r="AA174" s="94"/>
    </row>
    <row r="175" spans="1:27" s="168" customFormat="1" ht="28.5">
      <c r="A175" s="230" t="s">
        <v>210</v>
      </c>
      <c r="B175" s="332" t="s">
        <v>39</v>
      </c>
      <c r="C175" s="139"/>
      <c r="D175" s="146" t="s">
        <v>211</v>
      </c>
      <c r="E175" s="147"/>
      <c r="F175" s="342"/>
      <c r="G175" s="350">
        <v>6.5</v>
      </c>
      <c r="H175" s="61">
        <f>G175*30</f>
        <v>195</v>
      </c>
      <c r="I175" s="148">
        <f>J175+K175+L175</f>
        <v>132</v>
      </c>
      <c r="J175" s="141">
        <v>4</v>
      </c>
      <c r="K175" s="74"/>
      <c r="L175" s="75">
        <v>128</v>
      </c>
      <c r="M175" s="149">
        <f>H175-I175</f>
        <v>63</v>
      </c>
      <c r="N175" s="145">
        <v>4</v>
      </c>
      <c r="O175" s="143">
        <v>4</v>
      </c>
      <c r="P175" s="148"/>
      <c r="Q175" s="394"/>
      <c r="R175" s="148"/>
      <c r="S175" s="144"/>
      <c r="T175" s="881"/>
      <c r="V175" s="94"/>
      <c r="W175" s="94"/>
      <c r="X175" s="94"/>
      <c r="Y175" s="94"/>
      <c r="Z175" s="94"/>
      <c r="AA175" s="94"/>
    </row>
    <row r="176" spans="1:27" s="168" customFormat="1" ht="29.25" thickBot="1">
      <c r="A176" s="326" t="s">
        <v>212</v>
      </c>
      <c r="B176" s="750" t="s">
        <v>39</v>
      </c>
      <c r="C176" s="751"/>
      <c r="D176" s="752" t="s">
        <v>213</v>
      </c>
      <c r="E176" s="753"/>
      <c r="F176" s="754"/>
      <c r="G176" s="238">
        <v>7</v>
      </c>
      <c r="H176" s="329">
        <f>G176*30</f>
        <v>210</v>
      </c>
      <c r="I176" s="313">
        <f>J176+K176+L176</f>
        <v>132</v>
      </c>
      <c r="J176" s="351"/>
      <c r="K176" s="346"/>
      <c r="L176" s="329">
        <v>132</v>
      </c>
      <c r="M176" s="331">
        <f>H176-I176</f>
        <v>78</v>
      </c>
      <c r="N176" s="312"/>
      <c r="O176" s="755"/>
      <c r="P176" s="313">
        <v>4</v>
      </c>
      <c r="Q176" s="396">
        <v>4</v>
      </c>
      <c r="R176" s="313"/>
      <c r="S176" s="314"/>
      <c r="T176" s="881"/>
      <c r="V176" s="94"/>
      <c r="W176" s="94"/>
      <c r="X176" s="94"/>
      <c r="Y176" s="94"/>
      <c r="Z176" s="94"/>
      <c r="AA176" s="94"/>
    </row>
    <row r="177" spans="1:27" s="168" customFormat="1" ht="37.5">
      <c r="A177" s="320" t="s">
        <v>214</v>
      </c>
      <c r="B177" s="333" t="s">
        <v>215</v>
      </c>
      <c r="C177" s="337"/>
      <c r="D177" s="228"/>
      <c r="E177" s="228"/>
      <c r="F177" s="343"/>
      <c r="G177" s="352">
        <f>SUM(G178:G181)</f>
        <v>18</v>
      </c>
      <c r="H177" s="321">
        <f aca="true" t="shared" si="26" ref="H177:M177">SUM(H178:H181)</f>
        <v>540</v>
      </c>
      <c r="I177" s="321">
        <f t="shared" si="26"/>
        <v>198</v>
      </c>
      <c r="J177" s="353"/>
      <c r="K177" s="336"/>
      <c r="L177" s="321">
        <f t="shared" si="26"/>
        <v>198</v>
      </c>
      <c r="M177" s="322">
        <f t="shared" si="26"/>
        <v>342</v>
      </c>
      <c r="N177" s="323"/>
      <c r="O177" s="324"/>
      <c r="P177" s="324"/>
      <c r="Q177" s="395"/>
      <c r="R177" s="324"/>
      <c r="S177" s="325"/>
      <c r="T177" s="881"/>
      <c r="V177" s="94"/>
      <c r="W177" s="94"/>
      <c r="X177" s="94"/>
      <c r="Y177" s="94"/>
      <c r="Z177" s="94"/>
      <c r="AA177" s="94"/>
    </row>
    <row r="178" spans="1:27" s="168" customFormat="1" ht="18.75">
      <c r="A178" s="230" t="s">
        <v>219</v>
      </c>
      <c r="B178" s="334" t="s">
        <v>216</v>
      </c>
      <c r="C178" s="339">
        <v>2</v>
      </c>
      <c r="D178" s="311" t="s">
        <v>31</v>
      </c>
      <c r="E178" s="140"/>
      <c r="F178" s="344"/>
      <c r="G178" s="350">
        <v>9</v>
      </c>
      <c r="H178" s="61">
        <f>G178*30</f>
        <v>270</v>
      </c>
      <c r="I178" s="142">
        <f>J178+K178+L178</f>
        <v>99</v>
      </c>
      <c r="J178" s="141"/>
      <c r="K178" s="67"/>
      <c r="L178" s="61">
        <v>99</v>
      </c>
      <c r="M178" s="150">
        <f>H178-I178</f>
        <v>171</v>
      </c>
      <c r="N178" s="145">
        <v>3</v>
      </c>
      <c r="O178" s="148">
        <v>3</v>
      </c>
      <c r="P178" s="148"/>
      <c r="Q178" s="394"/>
      <c r="R178" s="148"/>
      <c r="S178" s="144"/>
      <c r="T178" s="881"/>
      <c r="V178" s="94"/>
      <c r="W178" s="94"/>
      <c r="X178" s="94"/>
      <c r="Y178" s="94"/>
      <c r="Z178" s="94"/>
      <c r="AA178" s="94"/>
    </row>
    <row r="179" spans="1:27" s="241" customFormat="1" ht="19.5" thickBot="1">
      <c r="A179" s="326" t="s">
        <v>220</v>
      </c>
      <c r="B179" s="335" t="s">
        <v>216</v>
      </c>
      <c r="C179" s="340">
        <v>4</v>
      </c>
      <c r="D179" s="327" t="s">
        <v>43</v>
      </c>
      <c r="E179" s="328"/>
      <c r="F179" s="345"/>
      <c r="G179" s="238">
        <v>9</v>
      </c>
      <c r="H179" s="329">
        <f>G179*30</f>
        <v>270</v>
      </c>
      <c r="I179" s="330">
        <f>J179+K179+L179</f>
        <v>99</v>
      </c>
      <c r="J179" s="351"/>
      <c r="K179" s="346"/>
      <c r="L179" s="329">
        <v>99</v>
      </c>
      <c r="M179" s="331">
        <f>H179-I179</f>
        <v>171</v>
      </c>
      <c r="N179" s="312"/>
      <c r="O179" s="313"/>
      <c r="P179" s="313">
        <v>3</v>
      </c>
      <c r="Q179" s="396">
        <v>3</v>
      </c>
      <c r="R179" s="313"/>
      <c r="S179" s="314"/>
      <c r="T179" s="881"/>
      <c r="V179" s="887"/>
      <c r="W179" s="887"/>
      <c r="X179" s="887"/>
      <c r="Y179" s="887"/>
      <c r="Z179" s="887"/>
      <c r="AA179" s="887"/>
    </row>
    <row r="180" spans="1:27" s="241" customFormat="1" ht="18.75">
      <c r="A180" s="794"/>
      <c r="B180" s="794"/>
      <c r="C180" s="794"/>
      <c r="D180" s="794"/>
      <c r="E180" s="794"/>
      <c r="F180" s="794"/>
      <c r="G180" s="794"/>
      <c r="H180" s="794"/>
      <c r="I180" s="794"/>
      <c r="J180" s="794"/>
      <c r="K180" s="794"/>
      <c r="L180" s="794"/>
      <c r="M180" s="794"/>
      <c r="N180" s="315"/>
      <c r="O180" s="205"/>
      <c r="P180" s="205"/>
      <c r="Q180" s="205"/>
      <c r="R180" s="205"/>
      <c r="S180" s="205"/>
      <c r="T180" s="205"/>
      <c r="V180" s="887"/>
      <c r="W180" s="887"/>
      <c r="X180" s="887"/>
      <c r="Y180" s="887"/>
      <c r="Z180" s="887"/>
      <c r="AA180" s="887"/>
    </row>
    <row r="181" spans="1:27" s="241" customFormat="1" ht="18.75">
      <c r="A181" s="794"/>
      <c r="B181" s="316" t="s">
        <v>217</v>
      </c>
      <c r="C181" s="794"/>
      <c r="D181" s="317"/>
      <c r="E181" s="317"/>
      <c r="F181" s="317"/>
      <c r="G181" s="317"/>
      <c r="I181" s="318" t="s">
        <v>281</v>
      </c>
      <c r="J181" s="794"/>
      <c r="K181" s="794"/>
      <c r="L181" s="794"/>
      <c r="M181" s="794"/>
      <c r="N181" s="315"/>
      <c r="O181" s="205"/>
      <c r="P181" s="205"/>
      <c r="Q181" s="205"/>
      <c r="R181" s="205"/>
      <c r="S181" s="205"/>
      <c r="T181" s="205"/>
      <c r="V181" s="887"/>
      <c r="W181" s="887"/>
      <c r="X181" s="887"/>
      <c r="Y181" s="887"/>
      <c r="Z181" s="887"/>
      <c r="AA181" s="887"/>
    </row>
    <row r="182" spans="1:27" s="241" customFormat="1" ht="18.75">
      <c r="A182" s="304"/>
      <c r="B182" s="319" t="s">
        <v>218</v>
      </c>
      <c r="C182" s="319"/>
      <c r="D182" s="1478"/>
      <c r="E182" s="1478"/>
      <c r="F182" s="1478"/>
      <c r="G182" s="1478"/>
      <c r="H182" s="319"/>
      <c r="I182" s="1471" t="s">
        <v>165</v>
      </c>
      <c r="J182" s="1471"/>
      <c r="K182" s="1471"/>
      <c r="L182" s="305"/>
      <c r="M182" s="305"/>
      <c r="N182" s="305"/>
      <c r="O182" s="305"/>
      <c r="P182" s="305"/>
      <c r="Q182" s="305"/>
      <c r="R182" s="305"/>
      <c r="S182" s="305"/>
      <c r="T182" s="305"/>
      <c r="V182" s="887"/>
      <c r="W182" s="887"/>
      <c r="X182" s="887"/>
      <c r="Y182" s="887"/>
      <c r="Z182" s="887"/>
      <c r="AA182" s="887"/>
    </row>
    <row r="183" spans="1:27" s="241" customFormat="1" ht="18.75">
      <c r="A183" s="304"/>
      <c r="B183" s="319" t="s">
        <v>191</v>
      </c>
      <c r="C183" s="319"/>
      <c r="D183" s="1470"/>
      <c r="E183" s="1470"/>
      <c r="F183" s="1470"/>
      <c r="G183" s="1470"/>
      <c r="H183" s="319"/>
      <c r="I183" s="1471" t="s">
        <v>164</v>
      </c>
      <c r="J183" s="1471"/>
      <c r="K183" s="1471"/>
      <c r="L183" s="305"/>
      <c r="M183" s="305"/>
      <c r="N183" s="305"/>
      <c r="O183" s="305"/>
      <c r="P183" s="305"/>
      <c r="Q183" s="305"/>
      <c r="R183" s="305"/>
      <c r="S183" s="305"/>
      <c r="T183" s="305"/>
      <c r="V183" s="887"/>
      <c r="W183" s="887"/>
      <c r="X183" s="887"/>
      <c r="Y183" s="887"/>
      <c r="Z183" s="887"/>
      <c r="AA183" s="887"/>
    </row>
    <row r="184" spans="2:11" ht="18.75">
      <c r="B184" s="22"/>
      <c r="C184" s="22"/>
      <c r="D184" s="22"/>
      <c r="E184" s="22"/>
      <c r="F184" s="22"/>
      <c r="G184" s="23"/>
      <c r="H184" s="23"/>
      <c r="I184" s="23"/>
      <c r="J184" s="23"/>
      <c r="K184" s="23"/>
    </row>
    <row r="185" spans="6:9" ht="18.75">
      <c r="F185" s="24"/>
      <c r="I185" s="19"/>
    </row>
    <row r="186" ht="18.75">
      <c r="F186" s="24"/>
    </row>
    <row r="187" ht="18.75">
      <c r="F187" s="24"/>
    </row>
    <row r="188" ht="18.75">
      <c r="E188" s="24"/>
    </row>
    <row r="189" ht="18.75">
      <c r="F189" s="24"/>
    </row>
    <row r="190" ht="18.75">
      <c r="F190" s="24"/>
    </row>
    <row r="191" ht="18.75">
      <c r="F191" s="24"/>
    </row>
    <row r="192" ht="18.75">
      <c r="E192" s="24"/>
    </row>
    <row r="194" ht="18.75">
      <c r="E194" s="24"/>
    </row>
    <row r="195" spans="1:27" s="6" customFormat="1" ht="18.75">
      <c r="A195" s="14"/>
      <c r="B195" s="13"/>
      <c r="C195" s="14"/>
      <c r="D195" s="14"/>
      <c r="E195" s="14"/>
      <c r="F195" s="14"/>
      <c r="G195" s="25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V195" s="891"/>
      <c r="W195" s="891"/>
      <c r="X195" s="891"/>
      <c r="Y195" s="891"/>
      <c r="Z195" s="891"/>
      <c r="AA195" s="891"/>
    </row>
    <row r="196" spans="1:27" s="7" customFormat="1" ht="18.75">
      <c r="A196" s="20"/>
      <c r="B196" s="14"/>
      <c r="C196" s="20"/>
      <c r="D196" s="20"/>
      <c r="E196" s="20"/>
      <c r="F196" s="20"/>
      <c r="G196" s="21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V196" s="892"/>
      <c r="W196" s="892"/>
      <c r="X196" s="892"/>
      <c r="Y196" s="892"/>
      <c r="Z196" s="892"/>
      <c r="AA196" s="892"/>
    </row>
    <row r="197" spans="1:27" s="7" customFormat="1" ht="18.75">
      <c r="A197" s="20"/>
      <c r="B197" s="20"/>
      <c r="C197" s="20"/>
      <c r="D197" s="20"/>
      <c r="E197" s="20"/>
      <c r="F197" s="20"/>
      <c r="G197" s="21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V197" s="892"/>
      <c r="W197" s="892"/>
      <c r="X197" s="892"/>
      <c r="Y197" s="892"/>
      <c r="Z197" s="892"/>
      <c r="AA197" s="892"/>
    </row>
    <row r="198" spans="1:27" s="7" customFormat="1" ht="18.75">
      <c r="A198" s="20"/>
      <c r="B198" s="20"/>
      <c r="C198" s="20"/>
      <c r="D198" s="20"/>
      <c r="E198" s="20"/>
      <c r="F198" s="20"/>
      <c r="G198" s="21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V198" s="892"/>
      <c r="W198" s="892"/>
      <c r="X198" s="892"/>
      <c r="Y198" s="892"/>
      <c r="Z198" s="892"/>
      <c r="AA198" s="892"/>
    </row>
    <row r="199" spans="1:27" s="7" customFormat="1" ht="18.75">
      <c r="A199" s="20"/>
      <c r="B199" s="20"/>
      <c r="C199" s="20"/>
      <c r="D199" s="20"/>
      <c r="E199" s="20"/>
      <c r="F199" s="20"/>
      <c r="G199" s="21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V199" s="892"/>
      <c r="W199" s="892"/>
      <c r="X199" s="892"/>
      <c r="Y199" s="892"/>
      <c r="Z199" s="892"/>
      <c r="AA199" s="892"/>
    </row>
    <row r="200" spans="1:27" s="7" customFormat="1" ht="18.75">
      <c r="A200" s="20"/>
      <c r="B200" s="20"/>
      <c r="C200" s="20"/>
      <c r="D200" s="20"/>
      <c r="E200" s="20"/>
      <c r="F200" s="20"/>
      <c r="G200" s="21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V200" s="892"/>
      <c r="W200" s="892"/>
      <c r="X200" s="892"/>
      <c r="Y200" s="892"/>
      <c r="Z200" s="892"/>
      <c r="AA200" s="892"/>
    </row>
    <row r="201" spans="1:27" s="7" customFormat="1" ht="18.75">
      <c r="A201" s="20"/>
      <c r="B201" s="20"/>
      <c r="C201" s="20"/>
      <c r="D201" s="20"/>
      <c r="E201" s="20"/>
      <c r="F201" s="20"/>
      <c r="G201" s="21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V201" s="892"/>
      <c r="W201" s="892"/>
      <c r="X201" s="892"/>
      <c r="Y201" s="892"/>
      <c r="Z201" s="892"/>
      <c r="AA201" s="892"/>
    </row>
    <row r="202" ht="18.75">
      <c r="B202" s="20"/>
    </row>
  </sheetData>
  <sheetProtection selectLockedCells="1" selectUnlockedCells="1"/>
  <mergeCells count="72">
    <mergeCell ref="A171:M171"/>
    <mergeCell ref="N171:S171"/>
    <mergeCell ref="A173:Q173"/>
    <mergeCell ref="D182:G182"/>
    <mergeCell ref="I182:K182"/>
    <mergeCell ref="D183:G183"/>
    <mergeCell ref="I183:K183"/>
    <mergeCell ref="A167:M167"/>
    <mergeCell ref="A168:M168"/>
    <mergeCell ref="A169:M169"/>
    <mergeCell ref="N170:O170"/>
    <mergeCell ref="P170:Q170"/>
    <mergeCell ref="R170:S170"/>
    <mergeCell ref="A161:B161"/>
    <mergeCell ref="A162:Q162"/>
    <mergeCell ref="A163:B163"/>
    <mergeCell ref="A164:B164"/>
    <mergeCell ref="A165:M165"/>
    <mergeCell ref="A166:M166"/>
    <mergeCell ref="A136:B136"/>
    <mergeCell ref="A137:B137"/>
    <mergeCell ref="A138:B138"/>
    <mergeCell ref="A139:B139"/>
    <mergeCell ref="A140:B140"/>
    <mergeCell ref="A160:B160"/>
    <mergeCell ref="A113:B113"/>
    <mergeCell ref="A114:B114"/>
    <mergeCell ref="A115:B115"/>
    <mergeCell ref="A116:B116"/>
    <mergeCell ref="A134:S134"/>
    <mergeCell ref="A135:B135"/>
    <mergeCell ref="A107:B107"/>
    <mergeCell ref="A108:B108"/>
    <mergeCell ref="A109:B109"/>
    <mergeCell ref="A110:B110"/>
    <mergeCell ref="A111:Q111"/>
    <mergeCell ref="A112:Q112"/>
    <mergeCell ref="A99:B99"/>
    <mergeCell ref="A100:S100"/>
    <mergeCell ref="I103:M103"/>
    <mergeCell ref="J104:S104"/>
    <mergeCell ref="A105:S105"/>
    <mergeCell ref="I106:M106"/>
    <mergeCell ref="A9:S9"/>
    <mergeCell ref="A10:S10"/>
    <mergeCell ref="A51:B51"/>
    <mergeCell ref="A52:B52"/>
    <mergeCell ref="A53:S53"/>
    <mergeCell ref="A98:B98"/>
    <mergeCell ref="P4:Q4"/>
    <mergeCell ref="R4:S4"/>
    <mergeCell ref="E5:E7"/>
    <mergeCell ref="F5:F7"/>
    <mergeCell ref="J5:J7"/>
    <mergeCell ref="K5:K7"/>
    <mergeCell ref="L5:L7"/>
    <mergeCell ref="C4:C7"/>
    <mergeCell ref="D4:D7"/>
    <mergeCell ref="E4:F4"/>
    <mergeCell ref="I4:I7"/>
    <mergeCell ref="J4:L4"/>
    <mergeCell ref="N4:O4"/>
    <mergeCell ref="A1:Q1"/>
    <mergeCell ref="A2:A7"/>
    <mergeCell ref="B2:B7"/>
    <mergeCell ref="C2:F3"/>
    <mergeCell ref="G2:G7"/>
    <mergeCell ref="H2:M2"/>
    <mergeCell ref="N2:S3"/>
    <mergeCell ref="H3:H7"/>
    <mergeCell ref="I3:L3"/>
    <mergeCell ref="M3:M7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57" r:id="rId1"/>
  <rowBreaks count="4" manualBreakCount="4">
    <brk id="44" max="18" man="1"/>
    <brk id="88" max="18" man="1"/>
    <brk id="133" max="18" man="1"/>
    <brk id="17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2020-06-22T12:25:32Z</cp:lastPrinted>
  <dcterms:created xsi:type="dcterms:W3CDTF">2012-01-24T20:24:08Z</dcterms:created>
  <dcterms:modified xsi:type="dcterms:W3CDTF">2024-06-26T11:55:52Z</dcterms:modified>
  <cp:category/>
  <cp:version/>
  <cp:contentType/>
  <cp:contentStatus/>
</cp:coreProperties>
</file>