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620" activeTab="1"/>
  </bookViews>
  <sheets>
    <sheet name="титулка" sheetId="1" r:id="rId1"/>
    <sheet name="план" sheetId="2" r:id="rId2"/>
    <sheet name="план (2)" sheetId="3" r:id="rId3"/>
    <sheet name="Лист4" sheetId="4" state="hidden" r:id="rId4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'план'!$A$1:$Q$160</definedName>
    <definedName name="_xlnm.Print_Area" localSheetId="2">'план (2)'!$A$1:$Q$160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<sst xmlns="http://schemas.openxmlformats.org/spreadsheetml/2006/main" count="711" uniqueCount="270">
  <si>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</si>
  <si>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</si>
  <si>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</si>
  <si>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</si>
  <si>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</si>
  <si>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</si>
  <si>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</si>
  <si>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</si>
  <si>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</si>
  <si>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</si>
  <si>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</si>
  <si>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</si>
  <si>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</si>
  <si>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</si>
  <si>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</si>
  <si>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</si>
  <si>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</si>
  <si>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</si>
  <si>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</si>
  <si>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</si>
  <si>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</si>
  <si>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</si>
  <si>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</si>
  <si>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</si>
  <si>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</si>
  <si>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</si>
  <si>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</si>
  <si>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</si>
  <si>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</si>
  <si>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</si>
  <si>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</si>
  <si>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</si>
  <si>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</si>
  <si>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</si>
  <si>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</si>
  <si>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</si>
  <si>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</si>
  <si>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</si>
  <si>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</si>
  <si>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</si>
  <si>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</si>
  <si>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</si>
  <si>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</si>
  <si>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</si>
  <si>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</si>
  <si>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</si>
  <si>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</si>
  <si>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</si>
  <si>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</si>
  <si>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</si>
  <si>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</si>
  <si>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</si>
  <si>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</si>
  <si>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</si>
  <si>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</si>
  <si>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</si>
  <si>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</si>
  <si>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</si>
  <si>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</si>
  <si>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</si>
  <si>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</si>
  <si>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</si>
  <si>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</si>
  <si>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</si>
  <si>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</si>
  <si>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</si>
  <si>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</si>
  <si>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</si>
  <si>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</si>
  <si>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</si>
  <si>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</si>
  <si>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</si>
  <si>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</si>
  <si>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</si>
  <si>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</si>
  <si>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</si>
  <si>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</si>
  <si>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</si>
  <si>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</si>
  <si>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</si>
  <si>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</si>
  <si>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</si>
  <si>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</si>
  <si>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</si>
  <si>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</si>
  <si>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</si>
  <si>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</si>
  <si>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</si>
  <si>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</si>
  <si>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</si>
  <si>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</si>
  <si>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</si>
  <si>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</si>
  <si>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</si>
  <si>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</si>
  <si>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</si>
  <si>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</si>
  <si>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</si>
  <si>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</si>
  <si>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</si>
  <si>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</si>
  <si>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</si>
  <si>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</si>
  <si>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</si>
  <si>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</si>
  <si>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</si>
  <si>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</si>
  <si>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</si>
  <si>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</si>
  <si>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</si>
  <si>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</si>
  <si>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</si>
  <si>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</si>
  <si>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</si>
  <si>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</si>
  <si>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</si>
  <si>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</si>
  <si>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</si>
  <si>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</si>
  <si>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</si>
  <si>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</si>
  <si>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</si>
  <si>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</si>
  <si>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</si>
  <si>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</si>
  <si>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</si>
  <si>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</si>
  <si>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</si>
  <si>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</si>
  <si>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</si>
  <si>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</si>
  <si>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</si>
  <si>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</si>
  <si>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</si>
  <si>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</si>
  <si>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</si>
  <si>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</si>
  <si>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</si>
  <si>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</si>
  <si>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</si>
  <si>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</si>
  <si>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</si>
  <si>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</si>
  <si>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</si>
  <si>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</si>
  <si>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</si>
  <si>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</si>
  <si>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</si>
  <si>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</si>
  <si>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</si>
  <si>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</si>
  <si>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</si>
  <si>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</si>
  <si>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</si>
  <si>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</si>
  <si>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</si>
  <si>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</si>
  <si>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</si>
  <si>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</si>
  <si>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</si>
  <si>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</si>
  <si>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</si>
  <si>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</si>
  <si>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</si>
  <si>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</si>
  <si>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</si>
  <si>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</si>
  <si>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</si>
  <si>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</si>
  <si>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</si>
  <si>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</si>
  <si>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</si>
  <si>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</si>
  <si>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</si>
  <si>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</si>
  <si>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</si>
  <si>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</si>
  <si>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</si>
  <si>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</si>
  <si>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</si>
  <si>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</si>
  <si>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</si>
  <si>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</si>
  <si>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</si>
  <si>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</si>
  <si>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</si>
  <si>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</si>
  <si>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>Разом на базі фахової передвищої освіти:</t>
  </si>
  <si>
    <t>Дисципліни вільного вибору на базі фахової передвищої освіти</t>
  </si>
  <si>
    <t>зал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</si>
  <si>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</si>
  <si>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</si>
  <si>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</si>
  <si>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r>
      <t xml:space="preserve">Комп'ютерні мережі та WEB-технології </t>
    </r>
    <r>
      <rPr>
        <i/>
        <sz val="14"/>
        <rFont val="Times New Roman"/>
        <family val="1"/>
      </rPr>
      <t>на базі фахової передвищої освіти</t>
    </r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</si>
  <si>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</si>
  <si>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</si>
  <si>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</si>
  <si>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r>
      <t xml:space="preserve">Компоненти сучасних комп’ютерних систем </t>
    </r>
    <r>
      <rPr>
        <i/>
        <sz val="14"/>
        <color indexed="8"/>
        <rFont val="Times New Roman"/>
        <family val="1"/>
      </rPr>
      <t>на базі фахової передвищої освіти</t>
    </r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</si>
  <si>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 на базі фахової передвищої освіти</t>
    </r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</si>
  <si>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</si>
  <si>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</si>
  <si>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</si>
  <si>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</si>
  <si>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</si>
  <si>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</si>
  <si>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</si>
  <si>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</si>
  <si>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</si>
  <si>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</si>
  <si>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</si>
  <si>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</si>
  <si>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</si>
  <si>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</si>
  <si>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</si>
  <si>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</si>
  <si>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</si>
  <si>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</si>
  <si>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</si>
  <si>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</si>
  <si>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</si>
  <si>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</si>
  <si>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r>
      <t xml:space="preserve">Чисельні методи </t>
    </r>
    <r>
      <rPr>
        <i/>
        <sz val="14"/>
        <rFont val="Times New Roman"/>
        <family val="1"/>
      </rPr>
      <t>на базі фахової передвищої освіти</t>
    </r>
  </si>
  <si>
    <r>
      <t xml:space="preserve">Електроніка та  комп’ютерна схемотехніка </t>
    </r>
    <r>
      <rPr>
        <i/>
        <sz val="14"/>
        <rFont val="Times New Roman"/>
        <family val="1"/>
      </rPr>
      <t>на базі фахової передвищої освіти</t>
    </r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</si>
  <si>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на базі фахової передвищої освіти</t>
    </r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</si>
  <si>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</si>
  <si>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</si>
  <si>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</si>
  <si>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</si>
  <si>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</si>
  <si>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</si>
  <si>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</si>
  <si>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</si>
  <si>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</si>
  <si>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</si>
  <si>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</si>
  <si>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</si>
  <si>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</si>
  <si>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</si>
  <si>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</si>
  <si>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</si>
  <si>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</si>
  <si>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</si>
  <si>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Атест.</t>
  </si>
  <si>
    <t>Всього обов'язкові дисципліни на базі академії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</si>
  <si>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</si>
  <si>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</si>
  <si>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</si>
  <si>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Правознавство</t>
  </si>
  <si>
    <t>Психологія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</si>
  <si>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</si>
  <si>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</si>
  <si>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</si>
  <si>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 xml:space="preserve">1.3. ПРАКТИЧНА ПІДГОТОВКА </t>
  </si>
  <si>
    <t>І . ГРАФІК ОСВІТНЬОГО ПРОЦЕСУ</t>
  </si>
  <si>
    <t>2a</t>
  </si>
  <si>
    <t>І.А. Гетьман</t>
  </si>
  <si>
    <r>
      <t xml:space="preserve">Фізика  </t>
    </r>
    <r>
      <rPr>
        <i/>
        <sz val="14"/>
        <rFont val="Times New Roman"/>
        <family val="1"/>
      </rPr>
      <t>на базі фахової передвищої освіти</t>
    </r>
  </si>
  <si>
    <r>
      <t xml:space="preserve">Дискретна математика </t>
    </r>
    <r>
      <rPr>
        <i/>
        <sz val="14"/>
        <color indexed="8"/>
        <rFont val="Times New Roman"/>
        <family val="1"/>
      </rPr>
      <t xml:space="preserve">на базі академії </t>
    </r>
  </si>
  <si>
    <t xml:space="preserve">Об'єктно-орієнтоване програмування </t>
  </si>
  <si>
    <t xml:space="preserve"> План освітнього процесу   на  2023-2024 н.р.       КН  (денний приск.) 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</si>
  <si>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кваліф. роботи; А –  атестація </t>
  </si>
  <si>
    <t xml:space="preserve">Виконання кваліф. роботи </t>
  </si>
  <si>
    <t>Форма атестації (екзамен, кваліфікаційна робота)</t>
  </si>
  <si>
    <t>протокол № 9</t>
  </si>
  <si>
    <t>" 27 "    квітня    2023 р.</t>
  </si>
  <si>
    <t>будемо коригувати 30+30</t>
  </si>
  <si>
    <t>так не можна</t>
  </si>
  <si>
    <t>що це таке?</t>
  </si>
  <si>
    <t>для 2024 .</t>
  </si>
  <si>
    <t>для 2024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</si>
</sst>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\-#,##0.00\ "/>
  </numFmts>
  <fonts count="8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9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/>
    </xf>
    <xf numFmtId="190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8" fontId="3" fillId="33" borderId="22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88" fontId="3" fillId="33" borderId="32" xfId="0" applyNumberFormat="1" applyFont="1" applyFill="1" applyBorder="1" applyAlignment="1" applyProtection="1">
      <alignment vertical="center"/>
      <protection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1" fontId="3" fillId="33" borderId="38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1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190" fontId="3" fillId="33" borderId="14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 applyProtection="1">
      <alignment horizontal="center" vertical="center"/>
      <protection/>
    </xf>
    <xf numFmtId="188" fontId="3" fillId="33" borderId="16" xfId="0" applyNumberFormat="1" applyFont="1" applyFill="1" applyBorder="1" applyAlignment="1" applyProtection="1">
      <alignment horizontal="center" vertical="center"/>
      <protection/>
    </xf>
    <xf numFmtId="188" fontId="3" fillId="33" borderId="12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188" fontId="3" fillId="33" borderId="35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79" fillId="33" borderId="15" xfId="0" applyNumberFormat="1" applyFont="1" applyFill="1" applyBorder="1" applyAlignment="1">
      <alignment horizontal="center" vertical="center" wrapText="1"/>
    </xf>
    <xf numFmtId="49" fontId="79" fillId="33" borderId="16" xfId="0" applyNumberFormat="1" applyFont="1" applyFill="1" applyBorder="1" applyAlignment="1">
      <alignment horizontal="left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49" fontId="79" fillId="33" borderId="32" xfId="0" applyNumberFormat="1" applyFont="1" applyFill="1" applyBorder="1" applyAlignment="1">
      <alignment horizontal="left"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center" vertical="center" wrapText="1"/>
    </xf>
    <xf numFmtId="190" fontId="3" fillId="33" borderId="43" xfId="0" applyNumberFormat="1" applyFont="1" applyFill="1" applyBorder="1" applyAlignment="1" applyProtection="1">
      <alignment horizontal="center" vertical="center"/>
      <protection/>
    </xf>
    <xf numFmtId="190" fontId="3" fillId="33" borderId="44" xfId="0" applyNumberFormat="1" applyFont="1" applyFill="1" applyBorder="1" applyAlignment="1">
      <alignment horizontal="center" vertical="center"/>
    </xf>
    <xf numFmtId="190" fontId="3" fillId="33" borderId="43" xfId="0" applyNumberFormat="1" applyFont="1" applyFill="1" applyBorder="1" applyAlignment="1">
      <alignment horizontal="center" vertical="center"/>
    </xf>
    <xf numFmtId="190" fontId="3" fillId="33" borderId="45" xfId="0" applyNumberFormat="1" applyFont="1" applyFill="1" applyBorder="1" applyAlignment="1">
      <alignment horizontal="center" vertical="center" wrapText="1"/>
    </xf>
    <xf numFmtId="190" fontId="3" fillId="33" borderId="45" xfId="0" applyNumberFormat="1" applyFont="1" applyFill="1" applyBorder="1" applyAlignment="1" applyProtection="1">
      <alignment horizontal="center" vertical="center"/>
      <protection/>
    </xf>
    <xf numFmtId="190" fontId="3" fillId="33" borderId="4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>
      <alignment horizontal="center" vertical="center" wrapText="1"/>
    </xf>
    <xf numFmtId="49" fontId="14" fillId="33" borderId="3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190" fontId="6" fillId="33" borderId="22" xfId="57" applyNumberFormat="1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49" xfId="57" applyFont="1" applyFill="1" applyBorder="1" applyAlignment="1">
      <alignment horizontal="center" vertical="center" wrapText="1"/>
      <protection/>
    </xf>
    <xf numFmtId="0" fontId="3" fillId="33" borderId="32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190" fontId="3" fillId="33" borderId="50" xfId="0" applyNumberFormat="1" applyFont="1" applyFill="1" applyBorder="1" applyAlignment="1" applyProtection="1">
      <alignment horizontal="center" vertical="center"/>
      <protection/>
    </xf>
    <xf numFmtId="0" fontId="33" fillId="33" borderId="38" xfId="0" applyNumberFormat="1" applyFont="1" applyFill="1" applyBorder="1" applyAlignment="1">
      <alignment horizontal="center" vertical="center" wrapText="1"/>
    </xf>
    <xf numFmtId="49" fontId="33" fillId="33" borderId="38" xfId="0" applyNumberFormat="1" applyFont="1" applyFill="1" applyBorder="1" applyAlignment="1">
      <alignment horizontal="center" vertical="center" wrapText="1"/>
    </xf>
    <xf numFmtId="0" fontId="33" fillId="33" borderId="22" xfId="57" applyNumberFormat="1" applyFont="1" applyFill="1" applyBorder="1" applyAlignment="1">
      <alignment horizontal="center" vertical="center" wrapText="1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190" fontId="6" fillId="33" borderId="23" xfId="57" applyNumberFormat="1" applyFont="1" applyFill="1" applyBorder="1" applyAlignment="1" applyProtection="1">
      <alignment horizontal="center" vertical="center"/>
      <protection/>
    </xf>
    <xf numFmtId="188" fontId="3" fillId="33" borderId="30" xfId="0" applyNumberFormat="1" applyFont="1" applyFill="1" applyBorder="1" applyAlignment="1">
      <alignment horizontal="center" vertical="center" wrapText="1"/>
    </xf>
    <xf numFmtId="188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22" xfId="0" applyNumberFormat="1" applyFont="1" applyFill="1" applyBorder="1" applyAlignment="1" applyProtection="1">
      <alignment horizontal="center" vertical="center"/>
      <protection/>
    </xf>
    <xf numFmtId="189" fontId="3" fillId="33" borderId="32" xfId="0" applyNumberFormat="1" applyFont="1" applyFill="1" applyBorder="1" applyAlignment="1" applyProtection="1">
      <alignment horizontal="center" vertical="center"/>
      <protection/>
    </xf>
    <xf numFmtId="189" fontId="3" fillId="33" borderId="52" xfId="0" applyNumberFormat="1" applyFont="1" applyFill="1" applyBorder="1" applyAlignment="1" applyProtection="1">
      <alignment horizontal="center" vertical="center"/>
      <protection/>
    </xf>
    <xf numFmtId="189" fontId="3" fillId="33" borderId="53" xfId="0" applyNumberFormat="1" applyFont="1" applyFill="1" applyBorder="1" applyAlignment="1" applyProtection="1">
      <alignment horizontal="center" vertical="center"/>
      <protection/>
    </xf>
    <xf numFmtId="189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188" fontId="3" fillId="33" borderId="57" xfId="0" applyNumberFormat="1" applyFont="1" applyFill="1" applyBorder="1" applyAlignment="1" applyProtection="1">
      <alignment horizontal="center" vertical="center"/>
      <protection/>
    </xf>
    <xf numFmtId="188" fontId="3" fillId="33" borderId="58" xfId="0" applyNumberFormat="1" applyFont="1" applyFill="1" applyBorder="1" applyAlignment="1" applyProtection="1">
      <alignment horizontal="center" vertical="center"/>
      <protection/>
    </xf>
    <xf numFmtId="188" fontId="3" fillId="33" borderId="5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79" fillId="33" borderId="30" xfId="0" applyNumberFormat="1" applyFont="1" applyFill="1" applyBorder="1" applyAlignment="1">
      <alignment horizontal="left" vertical="center" wrapText="1"/>
    </xf>
    <xf numFmtId="188" fontId="3" fillId="33" borderId="26" xfId="0" applyNumberFormat="1" applyFont="1" applyFill="1" applyBorder="1" applyAlignment="1" applyProtection="1">
      <alignment horizontal="center" vertical="center"/>
      <protection/>
    </xf>
    <xf numFmtId="188" fontId="3" fillId="33" borderId="27" xfId="0" applyNumberFormat="1" applyFont="1" applyFill="1" applyBorder="1" applyAlignment="1" applyProtection="1">
      <alignment horizontal="center" vertical="center"/>
      <protection/>
    </xf>
    <xf numFmtId="188" fontId="3" fillId="33" borderId="28" xfId="0" applyNumberFormat="1" applyFont="1" applyFill="1" applyBorder="1" applyAlignment="1" applyProtection="1">
      <alignment horizontal="center" vertical="center"/>
      <protection/>
    </xf>
    <xf numFmtId="190" fontId="3" fillId="33" borderId="60" xfId="0" applyNumberFormat="1" applyFont="1" applyFill="1" applyBorder="1" applyAlignment="1" applyProtection="1">
      <alignment horizontal="center" vertical="center"/>
      <protection/>
    </xf>
    <xf numFmtId="188" fontId="3" fillId="33" borderId="11" xfId="0" applyNumberFormat="1" applyFont="1" applyFill="1" applyBorder="1" applyAlignment="1" applyProtection="1">
      <alignment horizontal="center" vertical="center"/>
      <protection/>
    </xf>
    <xf numFmtId="188" fontId="3" fillId="33" borderId="30" xfId="0" applyNumberFormat="1" applyFont="1" applyFill="1" applyBorder="1" applyAlignment="1" applyProtection="1">
      <alignment horizontal="center" vertical="center"/>
      <protection/>
    </xf>
    <xf numFmtId="188" fontId="3" fillId="33" borderId="29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24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14" fillId="33" borderId="61" xfId="0" applyNumberFormat="1" applyFont="1" applyFill="1" applyBorder="1" applyAlignment="1">
      <alignment horizontal="left" vertical="center" wrapText="1"/>
    </xf>
    <xf numFmtId="189" fontId="80" fillId="33" borderId="10" xfId="0" applyNumberFormat="1" applyFont="1" applyFill="1" applyBorder="1" applyAlignment="1" applyProtection="1">
      <alignment horizontal="center" vertical="center"/>
      <protection/>
    </xf>
    <xf numFmtId="189" fontId="80" fillId="33" borderId="22" xfId="0" applyNumberFormat="1" applyFont="1" applyFill="1" applyBorder="1" applyAlignment="1" applyProtection="1">
      <alignment horizontal="center" vertical="center"/>
      <protection/>
    </xf>
    <xf numFmtId="189" fontId="80" fillId="33" borderId="23" xfId="0" applyNumberFormat="1" applyFont="1" applyFill="1" applyBorder="1" applyAlignment="1" applyProtection="1">
      <alignment horizontal="center" vertical="center"/>
      <protection/>
    </xf>
    <xf numFmtId="189" fontId="3" fillId="33" borderId="24" xfId="0" applyNumberFormat="1" applyFont="1" applyFill="1" applyBorder="1" applyAlignment="1" applyProtection="1">
      <alignment horizontal="center" vertical="center"/>
      <protection/>
    </xf>
    <xf numFmtId="189" fontId="3" fillId="33" borderId="23" xfId="0" applyNumberFormat="1" applyFont="1" applyFill="1" applyBorder="1" applyAlignment="1" applyProtection="1">
      <alignment horizontal="center" vertical="center"/>
      <protection/>
    </xf>
    <xf numFmtId="189" fontId="80" fillId="33" borderId="32" xfId="0" applyNumberFormat="1" applyFont="1" applyFill="1" applyBorder="1" applyAlignment="1" applyProtection="1">
      <alignment horizontal="center" vertical="center"/>
      <protection/>
    </xf>
    <xf numFmtId="188" fontId="81" fillId="33" borderId="0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61" xfId="0" applyNumberFormat="1" applyFont="1" applyFill="1" applyBorder="1" applyAlignment="1">
      <alignment horizontal="left" vertical="center" wrapText="1"/>
    </xf>
    <xf numFmtId="189" fontId="3" fillId="33" borderId="15" xfId="0" applyNumberFormat="1" applyFont="1" applyFill="1" applyBorder="1" applyAlignment="1" applyProtection="1">
      <alignment horizontal="center" vertical="center"/>
      <protection/>
    </xf>
    <xf numFmtId="189" fontId="3" fillId="33" borderId="12" xfId="0" applyNumberFormat="1" applyFont="1" applyFill="1" applyBorder="1" applyAlignment="1" applyProtection="1">
      <alignment horizontal="center" vertical="center"/>
      <protection/>
    </xf>
    <xf numFmtId="189" fontId="3" fillId="33" borderId="30" xfId="0" applyNumberFormat="1" applyFont="1" applyFill="1" applyBorder="1" applyAlignment="1" applyProtection="1">
      <alignment horizontal="center" vertical="center"/>
      <protection/>
    </xf>
    <xf numFmtId="189" fontId="3" fillId="33" borderId="11" xfId="0" applyNumberFormat="1" applyFont="1" applyFill="1" applyBorder="1" applyAlignment="1" applyProtection="1">
      <alignment horizontal="center" vertical="center"/>
      <protection/>
    </xf>
    <xf numFmtId="189" fontId="3" fillId="33" borderId="16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91" fontId="3" fillId="33" borderId="12" xfId="0" applyNumberFormat="1" applyFont="1" applyFill="1" applyBorder="1" applyAlignment="1" applyProtection="1">
      <alignment horizontal="center" vertical="center"/>
      <protection/>
    </xf>
    <xf numFmtId="189" fontId="14" fillId="33" borderId="3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 wrapText="1"/>
    </xf>
    <xf numFmtId="191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189" fontId="3" fillId="33" borderId="41" xfId="0" applyNumberFormat="1" applyFont="1" applyFill="1" applyBorder="1" applyAlignment="1" applyProtection="1">
      <alignment horizontal="center" vertical="center"/>
      <protection/>
    </xf>
    <xf numFmtId="49" fontId="79" fillId="33" borderId="67" xfId="0" applyNumberFormat="1" applyFont="1" applyFill="1" applyBorder="1" applyAlignment="1">
      <alignment horizontal="left" vertical="center" wrapText="1"/>
    </xf>
    <xf numFmtId="0" fontId="79" fillId="33" borderId="38" xfId="0" applyNumberFormat="1" applyFont="1" applyFill="1" applyBorder="1" applyAlignment="1">
      <alignment horizontal="center" vertical="center"/>
    </xf>
    <xf numFmtId="190" fontId="79" fillId="33" borderId="14" xfId="0" applyNumberFormat="1" applyFont="1" applyFill="1" applyBorder="1" applyAlignment="1" applyProtection="1">
      <alignment horizontal="center" vertical="center"/>
      <protection/>
    </xf>
    <xf numFmtId="0" fontId="79" fillId="33" borderId="66" xfId="0" applyFont="1" applyFill="1" applyBorder="1" applyAlignment="1">
      <alignment horizontal="center" vertical="center"/>
    </xf>
    <xf numFmtId="1" fontId="79" fillId="33" borderId="38" xfId="0" applyNumberFormat="1" applyFont="1" applyFill="1" applyBorder="1" applyAlignment="1">
      <alignment horizontal="center" vertical="center"/>
    </xf>
    <xf numFmtId="1" fontId="79" fillId="33" borderId="41" xfId="0" applyNumberFormat="1" applyFont="1" applyFill="1" applyBorder="1" applyAlignment="1">
      <alignment horizontal="center" vertical="center"/>
    </xf>
    <xf numFmtId="0" fontId="79" fillId="33" borderId="22" xfId="0" applyNumberFormat="1" applyFont="1" applyFill="1" applyBorder="1" applyAlignment="1">
      <alignment horizontal="center" vertical="center"/>
    </xf>
    <xf numFmtId="188" fontId="81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67" xfId="0" applyNumberFormat="1" applyFont="1" applyFill="1" applyBorder="1" applyAlignment="1">
      <alignment horizontal="left" vertical="center" wrapText="1"/>
    </xf>
    <xf numFmtId="0" fontId="3" fillId="33" borderId="68" xfId="0" applyNumberFormat="1" applyFont="1" applyFill="1" applyBorder="1" applyAlignment="1">
      <alignment horizontal="center" vertical="center"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>
      <alignment horizontal="center" vertical="center" wrapText="1"/>
    </xf>
    <xf numFmtId="0" fontId="3" fillId="33" borderId="66" xfId="0" applyNumberFormat="1" applyFont="1" applyFill="1" applyBorder="1" applyAlignment="1">
      <alignment horizontal="center" vertical="center" wrapText="1"/>
    </xf>
    <xf numFmtId="0" fontId="3" fillId="33" borderId="47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>
      <alignment horizontal="center" vertical="center"/>
    </xf>
    <xf numFmtId="49" fontId="3" fillId="33" borderId="70" xfId="0" applyNumberFormat="1" applyFont="1" applyFill="1" applyBorder="1" applyAlignment="1">
      <alignment horizontal="center" vertical="center"/>
    </xf>
    <xf numFmtId="190" fontId="3" fillId="33" borderId="2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center" vertical="center"/>
    </xf>
    <xf numFmtId="190" fontId="3" fillId="33" borderId="25" xfId="0" applyNumberFormat="1" applyFont="1" applyFill="1" applyBorder="1" applyAlignment="1">
      <alignment horizontal="center" vertical="center"/>
    </xf>
    <xf numFmtId="49" fontId="14" fillId="33" borderId="49" xfId="0" applyNumberFormat="1" applyFont="1" applyFill="1" applyBorder="1" applyAlignment="1">
      <alignment horizontal="left" vertical="center" wrapText="1"/>
    </xf>
    <xf numFmtId="192" fontId="3" fillId="33" borderId="22" xfId="0" applyNumberFormat="1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188" fontId="3" fillId="33" borderId="0" xfId="0" applyNumberFormat="1" applyFont="1" applyFill="1" applyBorder="1" applyAlignment="1" applyProtection="1">
      <alignment horizontal="right" vertical="center"/>
      <protection/>
    </xf>
    <xf numFmtId="194" fontId="3" fillId="33" borderId="0" xfId="0" applyNumberFormat="1" applyFont="1" applyFill="1" applyBorder="1" applyAlignment="1" applyProtection="1">
      <alignment vertical="center"/>
      <protection/>
    </xf>
    <xf numFmtId="192" fontId="3" fillId="33" borderId="12" xfId="0" applyNumberFormat="1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88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9" fillId="33" borderId="22" xfId="0" applyFont="1" applyFill="1" applyBorder="1" applyAlignment="1">
      <alignment horizontal="center" vertical="center" wrapText="1"/>
    </xf>
    <xf numFmtId="0" fontId="79" fillId="33" borderId="23" xfId="0" applyFont="1" applyFill="1" applyBorder="1" applyAlignment="1">
      <alignment horizontal="center" vertical="center" wrapText="1"/>
    </xf>
    <xf numFmtId="190" fontId="79" fillId="33" borderId="25" xfId="0" applyNumberFormat="1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/>
    </xf>
    <xf numFmtId="1" fontId="79" fillId="33" borderId="22" xfId="0" applyNumberFormat="1" applyFont="1" applyFill="1" applyBorder="1" applyAlignment="1">
      <alignment horizontal="center" vertical="center"/>
    </xf>
    <xf numFmtId="1" fontId="79" fillId="33" borderId="23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188" fontId="79" fillId="33" borderId="0" xfId="0" applyNumberFormat="1" applyFont="1" applyFill="1" applyBorder="1" applyAlignment="1" applyProtection="1">
      <alignment vertical="center"/>
      <protection/>
    </xf>
    <xf numFmtId="49" fontId="79" fillId="33" borderId="40" xfId="0" applyNumberFormat="1" applyFont="1" applyFill="1" applyBorder="1" applyAlignment="1">
      <alignment horizontal="left" vertical="center" wrapText="1"/>
    </xf>
    <xf numFmtId="49" fontId="79" fillId="33" borderId="24" xfId="0" applyNumberFormat="1" applyFont="1" applyFill="1" applyBorder="1" applyAlignment="1">
      <alignment horizontal="center" vertical="center"/>
    </xf>
    <xf numFmtId="49" fontId="83" fillId="33" borderId="40" xfId="0" applyNumberFormat="1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49" fontId="14" fillId="33" borderId="40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190" fontId="3" fillId="33" borderId="75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left" vertical="center" wrapText="1"/>
    </xf>
    <xf numFmtId="189" fontId="80" fillId="33" borderId="24" xfId="0" applyNumberFormat="1" applyFont="1" applyFill="1" applyBorder="1" applyAlignment="1" applyProtection="1">
      <alignment horizontal="center" vertical="center"/>
      <protection/>
    </xf>
    <xf numFmtId="49" fontId="14" fillId="33" borderId="32" xfId="0" applyNumberFormat="1" applyFont="1" applyFill="1" applyBorder="1" applyAlignment="1">
      <alignment horizontal="left" vertical="center" wrapText="1"/>
    </xf>
    <xf numFmtId="0" fontId="3" fillId="33" borderId="76" xfId="0" applyNumberFormat="1" applyFont="1" applyFill="1" applyBorder="1" applyAlignment="1">
      <alignment horizontal="center" vertical="center"/>
    </xf>
    <xf numFmtId="49" fontId="3" fillId="33" borderId="77" xfId="0" applyNumberFormat="1" applyFont="1" applyFill="1" applyBorder="1" applyAlignment="1">
      <alignment horizontal="center" vertical="center"/>
    </xf>
    <xf numFmtId="0" fontId="3" fillId="33" borderId="78" xfId="0" applyNumberFormat="1" applyFont="1" applyFill="1" applyBorder="1" applyAlignment="1" applyProtection="1">
      <alignment horizontal="center" vertical="center"/>
      <protection/>
    </xf>
    <xf numFmtId="190" fontId="3" fillId="33" borderId="79" xfId="0" applyNumberFormat="1" applyFont="1" applyFill="1" applyBorder="1" applyAlignment="1">
      <alignment horizontal="center" vertical="center"/>
    </xf>
    <xf numFmtId="190" fontId="3" fillId="33" borderId="80" xfId="0" applyNumberFormat="1" applyFont="1" applyFill="1" applyBorder="1" applyAlignment="1">
      <alignment horizontal="center" vertical="center"/>
    </xf>
    <xf numFmtId="190" fontId="3" fillId="33" borderId="81" xfId="0" applyNumberFormat="1" applyFont="1" applyFill="1" applyBorder="1" applyAlignment="1">
      <alignment horizontal="center" vertical="center"/>
    </xf>
    <xf numFmtId="190" fontId="3" fillId="33" borderId="82" xfId="0" applyNumberFormat="1" applyFont="1" applyFill="1" applyBorder="1" applyAlignment="1">
      <alignment horizontal="center" vertical="center"/>
    </xf>
    <xf numFmtId="190" fontId="3" fillId="33" borderId="78" xfId="0" applyNumberFormat="1" applyFont="1" applyFill="1" applyBorder="1" applyAlignment="1">
      <alignment horizontal="center" vertical="center"/>
    </xf>
    <xf numFmtId="190" fontId="3" fillId="33" borderId="83" xfId="0" applyNumberFormat="1" applyFont="1" applyFill="1" applyBorder="1" applyAlignment="1">
      <alignment horizontal="center" vertical="center"/>
    </xf>
    <xf numFmtId="190" fontId="3" fillId="33" borderId="78" xfId="0" applyNumberFormat="1" applyFont="1" applyFill="1" applyBorder="1" applyAlignment="1" applyProtection="1">
      <alignment horizontal="center" vertical="center"/>
      <protection/>
    </xf>
    <xf numFmtId="190" fontId="3" fillId="33" borderId="84" xfId="0" applyNumberFormat="1" applyFont="1" applyFill="1" applyBorder="1" applyAlignment="1">
      <alignment horizontal="center" vertical="center"/>
    </xf>
    <xf numFmtId="1" fontId="3" fillId="33" borderId="84" xfId="0" applyNumberFormat="1" applyFont="1" applyFill="1" applyBorder="1" applyAlignment="1">
      <alignment horizontal="center" vertical="center"/>
    </xf>
    <xf numFmtId="49" fontId="3" fillId="33" borderId="62" xfId="0" applyNumberFormat="1" applyFont="1" applyFill="1" applyBorder="1" applyAlignment="1">
      <alignment horizontal="center" vertical="center" wrapText="1"/>
    </xf>
    <xf numFmtId="49" fontId="3" fillId="33" borderId="85" xfId="0" applyNumberFormat="1" applyFont="1" applyFill="1" applyBorder="1" applyAlignment="1">
      <alignment horizontal="left" vertical="center" wrapText="1"/>
    </xf>
    <xf numFmtId="188" fontId="3" fillId="33" borderId="12" xfId="0" applyNumberFormat="1" applyFont="1" applyFill="1" applyBorder="1" applyAlignment="1" applyProtection="1">
      <alignment vertical="center"/>
      <protection/>
    </xf>
    <xf numFmtId="190" fontId="3" fillId="33" borderId="12" xfId="0" applyNumberFormat="1" applyFont="1" applyFill="1" applyBorder="1" applyAlignment="1" applyProtection="1">
      <alignment horizontal="center" vertical="center"/>
      <protection/>
    </xf>
    <xf numFmtId="188" fontId="3" fillId="33" borderId="29" xfId="0" applyNumberFormat="1" applyFont="1" applyFill="1" applyBorder="1" applyAlignment="1" applyProtection="1">
      <alignment vertical="center"/>
      <protection/>
    </xf>
    <xf numFmtId="188" fontId="3" fillId="33" borderId="11" xfId="0" applyNumberFormat="1" applyFont="1" applyFill="1" applyBorder="1" applyAlignment="1" applyProtection="1">
      <alignment vertical="center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left" vertical="center" wrapText="1"/>
    </xf>
    <xf numFmtId="49" fontId="3" fillId="33" borderId="55" xfId="0" applyNumberFormat="1" applyFont="1" applyFill="1" applyBorder="1" applyAlignment="1">
      <alignment horizontal="center" vertical="center"/>
    </xf>
    <xf numFmtId="189" fontId="3" fillId="33" borderId="55" xfId="0" applyNumberFormat="1" applyFont="1" applyFill="1" applyBorder="1" applyAlignment="1" applyProtection="1">
      <alignment horizontal="center" vertical="center"/>
      <protection/>
    </xf>
    <xf numFmtId="19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5" xfId="0" applyFont="1" applyFill="1" applyBorder="1" applyAlignment="1">
      <alignment horizontal="center" vertical="center" wrapText="1"/>
    </xf>
    <xf numFmtId="1" fontId="3" fillId="33" borderId="55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49" fontId="3" fillId="33" borderId="86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89" fontId="3" fillId="33" borderId="29" xfId="0" applyNumberFormat="1" applyFont="1" applyFill="1" applyBorder="1" applyAlignment="1" applyProtection="1">
      <alignment horizontal="center" vertical="center"/>
      <protection/>
    </xf>
    <xf numFmtId="190" fontId="3" fillId="33" borderId="87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49" fontId="3" fillId="33" borderId="88" xfId="0" applyNumberFormat="1" applyFont="1" applyFill="1" applyBorder="1" applyAlignment="1">
      <alignment horizontal="center" vertical="center"/>
    </xf>
    <xf numFmtId="49" fontId="3" fillId="33" borderId="8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9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88" fontId="3" fillId="33" borderId="39" xfId="0" applyNumberFormat="1" applyFont="1" applyFill="1" applyBorder="1" applyAlignment="1" applyProtection="1">
      <alignment vertical="center"/>
      <protection/>
    </xf>
    <xf numFmtId="188" fontId="3" fillId="33" borderId="40" xfId="0" applyNumberFormat="1" applyFont="1" applyFill="1" applyBorder="1" applyAlignment="1" applyProtection="1">
      <alignment vertical="center"/>
      <protection/>
    </xf>
    <xf numFmtId="1" fontId="3" fillId="33" borderId="23" xfId="0" applyNumberFormat="1" applyFont="1" applyFill="1" applyBorder="1" applyAlignment="1">
      <alignment horizontal="left" vertical="center" wrapText="1"/>
    </xf>
    <xf numFmtId="188" fontId="3" fillId="33" borderId="16" xfId="0" applyNumberFormat="1" applyFont="1" applyFill="1" applyBorder="1" applyAlignment="1" applyProtection="1">
      <alignment vertical="center"/>
      <protection/>
    </xf>
    <xf numFmtId="190" fontId="3" fillId="33" borderId="43" xfId="0" applyNumberFormat="1" applyFont="1" applyFill="1" applyBorder="1" applyAlignment="1">
      <alignment horizontal="center" vertical="center" wrapText="1"/>
    </xf>
    <xf numFmtId="19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89" xfId="0" applyFont="1" applyFill="1" applyBorder="1" applyAlignment="1">
      <alignment horizontal="center" vertical="center" wrapText="1"/>
    </xf>
    <xf numFmtId="190" fontId="3" fillId="33" borderId="91" xfId="0" applyNumberFormat="1" applyFont="1" applyFill="1" applyBorder="1" applyAlignment="1">
      <alignment horizontal="center" vertical="center" wrapText="1"/>
    </xf>
    <xf numFmtId="1" fontId="3" fillId="33" borderId="55" xfId="0" applyNumberFormat="1" applyFont="1" applyFill="1" applyBorder="1" applyAlignment="1">
      <alignment horizontal="center" vertical="center"/>
    </xf>
    <xf numFmtId="0" fontId="3" fillId="33" borderId="55" xfId="0" applyNumberFormat="1" applyFont="1" applyFill="1" applyBorder="1" applyAlignment="1">
      <alignment horizontal="center" vertical="center"/>
    </xf>
    <xf numFmtId="1" fontId="3" fillId="33" borderId="56" xfId="0" applyNumberFormat="1" applyFont="1" applyFill="1" applyBorder="1" applyAlignment="1">
      <alignment horizontal="center" vertical="center" wrapText="1"/>
    </xf>
    <xf numFmtId="188" fontId="3" fillId="33" borderId="24" xfId="0" applyNumberFormat="1" applyFont="1" applyFill="1" applyBorder="1" applyAlignment="1" applyProtection="1">
      <alignment vertical="center"/>
      <protection/>
    </xf>
    <xf numFmtId="1" fontId="3" fillId="33" borderId="3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88" fontId="2" fillId="33" borderId="0" xfId="0" applyNumberFormat="1" applyFont="1" applyFill="1" applyBorder="1" applyAlignment="1" applyProtection="1">
      <alignment horizontal="right" vertical="center"/>
      <protection/>
    </xf>
    <xf numFmtId="18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>
      <alignment horizontal="left" vertical="center" wrapText="1"/>
    </xf>
    <xf numFmtId="190" fontId="3" fillId="33" borderId="50" xfId="0" applyNumberFormat="1" applyFont="1" applyFill="1" applyBorder="1" applyAlignment="1">
      <alignment horizontal="center" vertical="center"/>
    </xf>
    <xf numFmtId="190" fontId="3" fillId="33" borderId="91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76" xfId="0" applyNumberFormat="1" applyFont="1" applyFill="1" applyBorder="1" applyAlignment="1">
      <alignment horizontal="center" vertical="center"/>
    </xf>
    <xf numFmtId="190" fontId="3" fillId="33" borderId="78" xfId="0" applyNumberFormat="1" applyFont="1" applyFill="1" applyBorder="1" applyAlignment="1">
      <alignment horizontal="center" vertical="center" wrapText="1"/>
    </xf>
    <xf numFmtId="190" fontId="3" fillId="33" borderId="79" xfId="0" applyNumberFormat="1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88" fontId="3" fillId="33" borderId="81" xfId="0" applyNumberFormat="1" applyFont="1" applyFill="1" applyBorder="1" applyAlignment="1" applyProtection="1">
      <alignment horizontal="center" vertical="center"/>
      <protection/>
    </xf>
    <xf numFmtId="1" fontId="3" fillId="33" borderId="93" xfId="0" applyNumberFormat="1" applyFont="1" applyFill="1" applyBorder="1" applyAlignment="1">
      <alignment horizontal="center" vertical="center" wrapText="1"/>
    </xf>
    <xf numFmtId="188" fontId="3" fillId="33" borderId="92" xfId="0" applyNumberFormat="1" applyFont="1" applyFill="1" applyBorder="1" applyAlignment="1" applyProtection="1">
      <alignment horizontal="center" vertical="center"/>
      <protection/>
    </xf>
    <xf numFmtId="188" fontId="3" fillId="33" borderId="80" xfId="0" applyNumberFormat="1" applyFont="1" applyFill="1" applyBorder="1" applyAlignment="1" applyProtection="1">
      <alignment horizontal="center" vertical="center"/>
      <protection/>
    </xf>
    <xf numFmtId="188" fontId="3" fillId="33" borderId="93" xfId="0" applyNumberFormat="1" applyFont="1" applyFill="1" applyBorder="1" applyAlignment="1" applyProtection="1">
      <alignment horizontal="center" vertical="center"/>
      <protection/>
    </xf>
    <xf numFmtId="0" fontId="3" fillId="33" borderId="94" xfId="0" applyNumberFormat="1" applyFont="1" applyFill="1" applyBorder="1" applyAlignment="1">
      <alignment horizontal="center" vertical="center"/>
    </xf>
    <xf numFmtId="1" fontId="3" fillId="33" borderId="9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3" fillId="33" borderId="6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1" fontId="3" fillId="33" borderId="96" xfId="0" applyNumberFormat="1" applyFont="1" applyFill="1" applyBorder="1" applyAlignment="1">
      <alignment horizontal="left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188" fontId="14" fillId="33" borderId="99" xfId="0" applyNumberFormat="1" applyFont="1" applyFill="1" applyBorder="1" applyAlignment="1" applyProtection="1">
      <alignment horizontal="center" vertical="center"/>
      <protection/>
    </xf>
    <xf numFmtId="190" fontId="3" fillId="33" borderId="100" xfId="0" applyNumberFormat="1" applyFont="1" applyFill="1" applyBorder="1" applyAlignment="1" applyProtection="1">
      <alignment horizontal="center" vertical="center"/>
      <protection/>
    </xf>
    <xf numFmtId="188" fontId="3" fillId="33" borderId="101" xfId="0" applyNumberFormat="1" applyFont="1" applyFill="1" applyBorder="1" applyAlignment="1" applyProtection="1">
      <alignment horizontal="center" vertical="center"/>
      <protection/>
    </xf>
    <xf numFmtId="190" fontId="3" fillId="33" borderId="17" xfId="0" applyNumberFormat="1" applyFont="1" applyFill="1" applyBorder="1" applyAlignment="1" applyProtection="1">
      <alignment horizontal="center" vertical="center"/>
      <protection/>
    </xf>
    <xf numFmtId="188" fontId="14" fillId="33" borderId="18" xfId="0" applyNumberFormat="1" applyFont="1" applyFill="1" applyBorder="1" applyAlignment="1" applyProtection="1">
      <alignment horizontal="center" vertical="center"/>
      <protection/>
    </xf>
    <xf numFmtId="188" fontId="14" fillId="33" borderId="19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49" fontId="3" fillId="33" borderId="102" xfId="0" applyNumberFormat="1" applyFont="1" applyFill="1" applyBorder="1" applyAlignment="1" applyProtection="1">
      <alignment horizontal="center" vertical="center"/>
      <protection/>
    </xf>
    <xf numFmtId="188" fontId="3" fillId="33" borderId="103" xfId="0" applyNumberFormat="1" applyFont="1" applyFill="1" applyBorder="1" applyAlignment="1" applyProtection="1">
      <alignment horizontal="left" vertical="center"/>
      <protection/>
    </xf>
    <xf numFmtId="188" fontId="13" fillId="33" borderId="64" xfId="0" applyNumberFormat="1" applyFont="1" applyFill="1" applyBorder="1" applyAlignment="1" applyProtection="1">
      <alignment horizontal="center" vertical="center"/>
      <protection/>
    </xf>
    <xf numFmtId="188" fontId="13" fillId="33" borderId="70" xfId="0" applyNumberFormat="1" applyFont="1" applyFill="1" applyBorder="1" applyAlignment="1" applyProtection="1">
      <alignment horizontal="center" vertical="center"/>
      <protection/>
    </xf>
    <xf numFmtId="188" fontId="3" fillId="33" borderId="104" xfId="0" applyNumberFormat="1" applyFont="1" applyFill="1" applyBorder="1" applyAlignment="1" applyProtection="1">
      <alignment horizontal="center" vertical="center"/>
      <protection/>
    </xf>
    <xf numFmtId="190" fontId="3" fillId="33" borderId="105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>
      <alignment horizontal="center" vertical="center"/>
    </xf>
    <xf numFmtId="188" fontId="3" fillId="33" borderId="106" xfId="0" applyNumberFormat="1" applyFont="1" applyFill="1" applyBorder="1" applyAlignment="1" applyProtection="1">
      <alignment horizontal="center" vertical="center"/>
      <protection/>
    </xf>
    <xf numFmtId="188" fontId="6" fillId="33" borderId="107" xfId="0" applyNumberFormat="1" applyFont="1" applyFill="1" applyBorder="1" applyAlignment="1" applyProtection="1">
      <alignment vertical="center"/>
      <protection/>
    </xf>
    <xf numFmtId="188" fontId="6" fillId="33" borderId="108" xfId="0" applyNumberFormat="1" applyFont="1" applyFill="1" applyBorder="1" applyAlignment="1" applyProtection="1">
      <alignment vertical="center"/>
      <protection/>
    </xf>
    <xf numFmtId="188" fontId="3" fillId="33" borderId="80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 wrapText="1"/>
      <protection/>
    </xf>
    <xf numFmtId="190" fontId="3" fillId="33" borderId="109" xfId="0" applyNumberFormat="1" applyFont="1" applyFill="1" applyBorder="1" applyAlignment="1" applyProtection="1">
      <alignment horizontal="center" vertical="center" wrapText="1"/>
      <protection/>
    </xf>
    <xf numFmtId="190" fontId="3" fillId="33" borderId="92" xfId="0" applyNumberFormat="1" applyFont="1" applyFill="1" applyBorder="1" applyAlignment="1" applyProtection="1">
      <alignment horizontal="center" vertical="center" wrapText="1"/>
      <protection/>
    </xf>
    <xf numFmtId="190" fontId="3" fillId="33" borderId="107" xfId="0" applyNumberFormat="1" applyFont="1" applyFill="1" applyBorder="1" applyAlignment="1" applyProtection="1">
      <alignment horizontal="center" vertical="center" wrapText="1"/>
      <protection/>
    </xf>
    <xf numFmtId="190" fontId="3" fillId="33" borderId="110" xfId="0" applyNumberFormat="1" applyFont="1" applyFill="1" applyBorder="1" applyAlignment="1" applyProtection="1">
      <alignment horizontal="center" vertical="center" wrapText="1"/>
      <protection/>
    </xf>
    <xf numFmtId="188" fontId="3" fillId="33" borderId="84" xfId="0" applyNumberFormat="1" applyFont="1" applyFill="1" applyBorder="1" applyAlignment="1" applyProtection="1">
      <alignment horizontal="center" vertical="center"/>
      <protection/>
    </xf>
    <xf numFmtId="188" fontId="3" fillId="33" borderId="111" xfId="0" applyNumberFormat="1" applyFont="1" applyFill="1" applyBorder="1" applyAlignment="1" applyProtection="1">
      <alignment horizontal="center" vertical="center"/>
      <protection/>
    </xf>
    <xf numFmtId="188" fontId="3" fillId="33" borderId="112" xfId="0" applyNumberFormat="1" applyFont="1" applyFill="1" applyBorder="1" applyAlignment="1" applyProtection="1">
      <alignment horizontal="center" vertical="center"/>
      <protection/>
    </xf>
    <xf numFmtId="188" fontId="3" fillId="33" borderId="106" xfId="0" applyNumberFormat="1" applyFont="1" applyFill="1" applyBorder="1" applyAlignment="1" applyProtection="1">
      <alignment horizontal="center" vertical="center" wrapText="1"/>
      <protection/>
    </xf>
    <xf numFmtId="0" fontId="3" fillId="33" borderId="107" xfId="0" applyNumberFormat="1" applyFont="1" applyFill="1" applyBorder="1" applyAlignment="1" applyProtection="1">
      <alignment horizontal="center" vertical="center" wrapText="1"/>
      <protection/>
    </xf>
    <xf numFmtId="188" fontId="3" fillId="33" borderId="110" xfId="0" applyNumberFormat="1" applyFont="1" applyFill="1" applyBorder="1" applyAlignment="1" applyProtection="1">
      <alignment horizontal="center" vertical="center" wrapText="1"/>
      <protection/>
    </xf>
    <xf numFmtId="190" fontId="3" fillId="33" borderId="106" xfId="0" applyNumberFormat="1" applyFont="1" applyFill="1" applyBorder="1" applyAlignment="1" applyProtection="1">
      <alignment horizontal="center" vertical="center" wrapText="1"/>
      <protection/>
    </xf>
    <xf numFmtId="188" fontId="3" fillId="33" borderId="76" xfId="0" applyNumberFormat="1" applyFont="1" applyFill="1" applyBorder="1" applyAlignment="1" applyProtection="1">
      <alignment horizontal="center" vertical="center" wrapText="1"/>
      <protection/>
    </xf>
    <xf numFmtId="0" fontId="3" fillId="33" borderId="77" xfId="0" applyNumberFormat="1" applyFont="1" applyFill="1" applyBorder="1" applyAlignment="1" applyProtection="1">
      <alignment horizontal="center" vertical="center" wrapText="1"/>
      <protection/>
    </xf>
    <xf numFmtId="188" fontId="3" fillId="33" borderId="78" xfId="0" applyNumberFormat="1" applyFont="1" applyFill="1" applyBorder="1" applyAlignment="1" applyProtection="1">
      <alignment horizontal="center" vertical="center" wrapText="1"/>
      <protection/>
    </xf>
    <xf numFmtId="190" fontId="6" fillId="33" borderId="79" xfId="0" applyNumberFormat="1" applyFont="1" applyFill="1" applyBorder="1" applyAlignment="1" applyProtection="1">
      <alignment horizontal="center" vertical="center" wrapText="1"/>
      <protection/>
    </xf>
    <xf numFmtId="190" fontId="6" fillId="33" borderId="82" xfId="0" applyNumberFormat="1" applyFont="1" applyFill="1" applyBorder="1" applyAlignment="1" applyProtection="1">
      <alignment horizontal="center" vertical="center" wrapText="1"/>
      <protection/>
    </xf>
    <xf numFmtId="190" fontId="6" fillId="33" borderId="78" xfId="0" applyNumberFormat="1" applyFont="1" applyFill="1" applyBorder="1" applyAlignment="1" applyProtection="1">
      <alignment horizontal="center" vertical="center" wrapText="1"/>
      <protection/>
    </xf>
    <xf numFmtId="190" fontId="6" fillId="33" borderId="83" xfId="0" applyNumberFormat="1" applyFont="1" applyFill="1" applyBorder="1" applyAlignment="1" applyProtection="1">
      <alignment horizontal="center" vertical="center" wrapText="1"/>
      <protection/>
    </xf>
    <xf numFmtId="1" fontId="6" fillId="33" borderId="101" xfId="0" applyNumberFormat="1" applyFont="1" applyFill="1" applyBorder="1" applyAlignment="1" applyProtection="1">
      <alignment horizontal="center" vertical="center" wrapText="1"/>
      <protection/>
    </xf>
    <xf numFmtId="1" fontId="6" fillId="33" borderId="113" xfId="0" applyNumberFormat="1" applyFont="1" applyFill="1" applyBorder="1" applyAlignment="1" applyProtection="1">
      <alignment horizontal="center" vertical="center" wrapText="1"/>
      <protection/>
    </xf>
    <xf numFmtId="1" fontId="6" fillId="33" borderId="59" xfId="0" applyNumberFormat="1" applyFont="1" applyFill="1" applyBorder="1" applyAlignment="1" applyProtection="1">
      <alignment horizontal="center" vertical="center" wrapText="1"/>
      <protection/>
    </xf>
    <xf numFmtId="194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8" fontId="3" fillId="33" borderId="34" xfId="0" applyNumberFormat="1" applyFont="1" applyFill="1" applyBorder="1" applyAlignment="1" applyProtection="1">
      <alignment horizontal="center" vertical="center"/>
      <protection/>
    </xf>
    <xf numFmtId="188" fontId="3" fillId="33" borderId="33" xfId="0" applyNumberFormat="1" applyFont="1" applyFill="1" applyBorder="1" applyAlignment="1" applyProtection="1">
      <alignment horizontal="center" vertical="center"/>
      <protection/>
    </xf>
    <xf numFmtId="194" fontId="3" fillId="33" borderId="75" xfId="0" applyNumberFormat="1" applyFont="1" applyFill="1" applyBorder="1" applyAlignment="1" applyProtection="1">
      <alignment horizontal="center" vertical="center"/>
      <protection/>
    </xf>
    <xf numFmtId="188" fontId="3" fillId="33" borderId="40" xfId="0" applyNumberFormat="1" applyFont="1" applyFill="1" applyBorder="1" applyAlignment="1" applyProtection="1">
      <alignment horizontal="center" vertical="center"/>
      <protection/>
    </xf>
    <xf numFmtId="188" fontId="6" fillId="33" borderId="84" xfId="0" applyNumberFormat="1" applyFont="1" applyFill="1" applyBorder="1" applyAlignment="1" applyProtection="1">
      <alignment horizontal="center" vertical="center"/>
      <protection/>
    </xf>
    <xf numFmtId="188" fontId="6" fillId="33" borderId="114" xfId="0" applyNumberFormat="1" applyFont="1" applyFill="1" applyBorder="1" applyAlignment="1" applyProtection="1">
      <alignment horizontal="left" vertical="center"/>
      <protection/>
    </xf>
    <xf numFmtId="188" fontId="6" fillId="33" borderId="111" xfId="0" applyNumberFormat="1" applyFont="1" applyFill="1" applyBorder="1" applyAlignment="1" applyProtection="1">
      <alignment horizontal="center" vertical="center"/>
      <protection/>
    </xf>
    <xf numFmtId="188" fontId="6" fillId="33" borderId="114" xfId="0" applyNumberFormat="1" applyFont="1" applyFill="1" applyBorder="1" applyAlignment="1" applyProtection="1">
      <alignment horizontal="center" vertical="center"/>
      <protection/>
    </xf>
    <xf numFmtId="194" fontId="6" fillId="33" borderId="79" xfId="0" applyNumberFormat="1" applyFont="1" applyFill="1" applyBorder="1" applyAlignment="1" applyProtection="1">
      <alignment horizontal="center" vertical="center"/>
      <protection/>
    </xf>
    <xf numFmtId="188" fontId="6" fillId="33" borderId="112" xfId="0" applyNumberFormat="1" applyFont="1" applyFill="1" applyBorder="1" applyAlignment="1" applyProtection="1">
      <alignment horizontal="center" vertical="center"/>
      <protection/>
    </xf>
    <xf numFmtId="188" fontId="6" fillId="33" borderId="95" xfId="0" applyNumberFormat="1" applyFont="1" applyFill="1" applyBorder="1" applyAlignment="1" applyProtection="1">
      <alignment horizontal="center" vertical="center"/>
      <protection/>
    </xf>
    <xf numFmtId="188" fontId="31" fillId="33" borderId="0" xfId="0" applyNumberFormat="1" applyFont="1" applyFill="1" applyBorder="1" applyAlignment="1" applyProtection="1">
      <alignment vertical="center"/>
      <protection/>
    </xf>
    <xf numFmtId="49" fontId="79" fillId="33" borderId="43" xfId="57" applyNumberFormat="1" applyFont="1" applyFill="1" applyBorder="1" applyAlignment="1">
      <alignment vertical="center" wrapText="1"/>
      <protection/>
    </xf>
    <xf numFmtId="49" fontId="79" fillId="33" borderId="32" xfId="57" applyNumberFormat="1" applyFont="1" applyFill="1" applyBorder="1" applyAlignment="1">
      <alignment vertical="center" wrapText="1"/>
      <protection/>
    </xf>
    <xf numFmtId="49" fontId="79" fillId="33" borderId="43" xfId="57" applyNumberFormat="1" applyFont="1" applyFill="1" applyBorder="1" applyAlignment="1">
      <alignment horizontal="left" vertical="center" wrapText="1"/>
      <protection/>
    </xf>
    <xf numFmtId="49" fontId="79" fillId="33" borderId="34" xfId="0" applyNumberFormat="1" applyFont="1" applyFill="1" applyBorder="1" applyAlignment="1">
      <alignment horizontal="center" vertical="center" wrapText="1"/>
    </xf>
    <xf numFmtId="49" fontId="83" fillId="33" borderId="32" xfId="0" applyNumberFormat="1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188" fontId="25" fillId="33" borderId="24" xfId="0" applyNumberFormat="1" applyFont="1" applyFill="1" applyBorder="1" applyAlignment="1" applyProtection="1">
      <alignment horizontal="center" vertical="center" wrapText="1"/>
      <protection/>
    </xf>
    <xf numFmtId="188" fontId="25" fillId="33" borderId="22" xfId="0" applyNumberFormat="1" applyFont="1" applyFill="1" applyBorder="1" applyAlignment="1" applyProtection="1">
      <alignment vertical="center"/>
      <protection/>
    </xf>
    <xf numFmtId="188" fontId="25" fillId="33" borderId="32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188" fontId="25" fillId="33" borderId="18" xfId="0" applyNumberFormat="1" applyFont="1" applyFill="1" applyBorder="1" applyAlignment="1" applyProtection="1">
      <alignment vertical="center"/>
      <protection/>
    </xf>
    <xf numFmtId="188" fontId="3" fillId="33" borderId="19" xfId="0" applyNumberFormat="1" applyFont="1" applyFill="1" applyBorder="1" applyAlignment="1" applyProtection="1">
      <alignment horizontal="center" vertical="center"/>
      <protection/>
    </xf>
    <xf numFmtId="188" fontId="6" fillId="33" borderId="106" xfId="0" applyNumberFormat="1" applyFont="1" applyFill="1" applyBorder="1" applyAlignment="1" applyProtection="1">
      <alignment horizontal="center" vertical="center"/>
      <protection/>
    </xf>
    <xf numFmtId="188" fontId="6" fillId="33" borderId="108" xfId="0" applyNumberFormat="1" applyFont="1" applyFill="1" applyBorder="1" applyAlignment="1" applyProtection="1">
      <alignment horizontal="left" vertical="center"/>
      <protection/>
    </xf>
    <xf numFmtId="188" fontId="6" fillId="33" borderId="115" xfId="0" applyNumberFormat="1" applyFont="1" applyFill="1" applyBorder="1" applyAlignment="1" applyProtection="1">
      <alignment horizontal="center" vertical="center"/>
      <protection/>
    </xf>
    <xf numFmtId="188" fontId="6" fillId="33" borderId="107" xfId="0" applyNumberFormat="1" applyFont="1" applyFill="1" applyBorder="1" applyAlignment="1" applyProtection="1">
      <alignment horizontal="center" vertical="center"/>
      <protection/>
    </xf>
    <xf numFmtId="188" fontId="6" fillId="33" borderId="110" xfId="0" applyNumberFormat="1" applyFont="1" applyFill="1" applyBorder="1" applyAlignment="1" applyProtection="1">
      <alignment horizontal="center" vertical="center"/>
      <protection/>
    </xf>
    <xf numFmtId="188" fontId="6" fillId="33" borderId="109" xfId="0" applyNumberFormat="1" applyFont="1" applyFill="1" applyBorder="1" applyAlignment="1" applyProtection="1">
      <alignment horizontal="center" vertical="center"/>
      <protection/>
    </xf>
    <xf numFmtId="188" fontId="6" fillId="33" borderId="108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left" vertical="center" wrapText="1"/>
    </xf>
    <xf numFmtId="49" fontId="3" fillId="33" borderId="11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188" fontId="3" fillId="33" borderId="116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188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34" xfId="0" applyNumberFormat="1" applyFont="1" applyFill="1" applyBorder="1" applyAlignment="1">
      <alignment horizontal="center" vertical="center" wrapText="1"/>
    </xf>
    <xf numFmtId="49" fontId="3" fillId="33" borderId="1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49" fontId="3" fillId="33" borderId="118" xfId="0" applyNumberFormat="1" applyFont="1" applyFill="1" applyBorder="1" applyAlignment="1">
      <alignment horizontal="center" vertical="center"/>
    </xf>
    <xf numFmtId="0" fontId="3" fillId="33" borderId="58" xfId="0" applyNumberFormat="1" applyFont="1" applyFill="1" applyBorder="1" applyAlignment="1">
      <alignment horizontal="center" vertical="center"/>
    </xf>
    <xf numFmtId="0" fontId="3" fillId="33" borderId="113" xfId="0" applyNumberFormat="1" applyFont="1" applyFill="1" applyBorder="1" applyAlignment="1" applyProtection="1">
      <alignment horizontal="center" vertical="center"/>
      <protection/>
    </xf>
    <xf numFmtId="0" fontId="3" fillId="33" borderId="119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1" fontId="3" fillId="33" borderId="78" xfId="0" applyNumberFormat="1" applyFont="1" applyFill="1" applyBorder="1" applyAlignment="1">
      <alignment horizontal="center" vertical="center"/>
    </xf>
    <xf numFmtId="0" fontId="3" fillId="33" borderId="78" xfId="0" applyNumberFormat="1" applyFont="1" applyFill="1" applyBorder="1" applyAlignment="1">
      <alignment horizontal="center" vertical="center"/>
    </xf>
    <xf numFmtId="1" fontId="3" fillId="33" borderId="78" xfId="0" applyNumberFormat="1" applyFont="1" applyFill="1" applyBorder="1" applyAlignment="1">
      <alignment horizontal="center" vertical="center" wrapText="1"/>
    </xf>
    <xf numFmtId="0" fontId="3" fillId="33" borderId="82" xfId="0" applyNumberFormat="1" applyFont="1" applyFill="1" applyBorder="1" applyAlignment="1">
      <alignment horizontal="center" vertical="center" wrapText="1"/>
    </xf>
    <xf numFmtId="0" fontId="3" fillId="33" borderId="78" xfId="0" applyNumberFormat="1" applyFont="1" applyFill="1" applyBorder="1" applyAlignment="1">
      <alignment horizontal="center" vertical="center" wrapText="1"/>
    </xf>
    <xf numFmtId="0" fontId="3" fillId="33" borderId="119" xfId="0" applyNumberFormat="1" applyFont="1" applyFill="1" applyBorder="1" applyAlignment="1">
      <alignment horizontal="center" vertical="center" wrapText="1"/>
    </xf>
    <xf numFmtId="0" fontId="3" fillId="33" borderId="83" xfId="0" applyNumberFormat="1" applyFont="1" applyFill="1" applyBorder="1" applyAlignment="1">
      <alignment horizontal="center" vertical="center" wrapText="1"/>
    </xf>
    <xf numFmtId="190" fontId="6" fillId="33" borderId="82" xfId="0" applyNumberFormat="1" applyFont="1" applyFill="1" applyBorder="1" applyAlignment="1">
      <alignment horizontal="center" vertical="center"/>
    </xf>
    <xf numFmtId="1" fontId="6" fillId="33" borderId="82" xfId="0" applyNumberFormat="1" applyFont="1" applyFill="1" applyBorder="1" applyAlignment="1">
      <alignment horizontal="center" vertical="center"/>
    </xf>
    <xf numFmtId="49" fontId="3" fillId="33" borderId="76" xfId="0" applyNumberFormat="1" applyFont="1" applyFill="1" applyBorder="1" applyAlignment="1" applyProtection="1">
      <alignment vertical="center"/>
      <protection/>
    </xf>
    <xf numFmtId="190" fontId="6" fillId="33" borderId="79" xfId="0" applyNumberFormat="1" applyFont="1" applyFill="1" applyBorder="1" applyAlignment="1" applyProtection="1">
      <alignment horizontal="center" vertical="center"/>
      <protection/>
    </xf>
    <xf numFmtId="188" fontId="6" fillId="33" borderId="76" xfId="0" applyNumberFormat="1" applyFont="1" applyFill="1" applyBorder="1" applyAlignment="1" applyProtection="1">
      <alignment horizontal="center" vertical="center" wrapText="1"/>
      <protection/>
    </xf>
    <xf numFmtId="188" fontId="6" fillId="33" borderId="77" xfId="0" applyNumberFormat="1" applyFont="1" applyFill="1" applyBorder="1" applyAlignment="1" applyProtection="1">
      <alignment horizontal="center" vertical="center" wrapText="1"/>
      <protection/>
    </xf>
    <xf numFmtId="188" fontId="6" fillId="33" borderId="78" xfId="0" applyNumberFormat="1" applyFont="1" applyFill="1" applyBorder="1" applyAlignment="1" applyProtection="1">
      <alignment horizontal="center" vertical="center" wrapText="1"/>
      <protection/>
    </xf>
    <xf numFmtId="189" fontId="6" fillId="33" borderId="84" xfId="0" applyNumberFormat="1" applyFont="1" applyFill="1" applyBorder="1" applyAlignment="1" applyProtection="1">
      <alignment horizontal="center" vertical="center"/>
      <protection/>
    </xf>
    <xf numFmtId="189" fontId="6" fillId="33" borderId="111" xfId="0" applyNumberFormat="1" applyFont="1" applyFill="1" applyBorder="1" applyAlignment="1" applyProtection="1">
      <alignment horizontal="center" vertical="center"/>
      <protection/>
    </xf>
    <xf numFmtId="189" fontId="6" fillId="33" borderId="112" xfId="0" applyNumberFormat="1" applyFont="1" applyFill="1" applyBorder="1" applyAlignment="1" applyProtection="1">
      <alignment horizontal="center" vertical="center"/>
      <protection/>
    </xf>
    <xf numFmtId="190" fontId="6" fillId="33" borderId="106" xfId="0" applyNumberFormat="1" applyFont="1" applyFill="1" applyBorder="1" applyAlignment="1">
      <alignment horizontal="center" vertical="center" wrapText="1"/>
    </xf>
    <xf numFmtId="0" fontId="3" fillId="33" borderId="102" xfId="0" applyFont="1" applyFill="1" applyBorder="1" applyAlignment="1" applyProtection="1">
      <alignment horizontal="center" vertical="center"/>
      <protection/>
    </xf>
    <xf numFmtId="0" fontId="3" fillId="33" borderId="120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88" fontId="25" fillId="33" borderId="0" xfId="0" applyNumberFormat="1" applyFont="1" applyFill="1" applyBorder="1" applyAlignment="1" applyProtection="1">
      <alignment vertical="center"/>
      <protection/>
    </xf>
    <xf numFmtId="188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90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94" fontId="6" fillId="33" borderId="100" xfId="0" applyNumberFormat="1" applyFont="1" applyFill="1" applyBorder="1" applyAlignment="1" applyProtection="1">
      <alignment horizontal="center" vertical="center" wrapText="1"/>
      <protection/>
    </xf>
    <xf numFmtId="0" fontId="6" fillId="33" borderId="10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1" fontId="3" fillId="33" borderId="24" xfId="57" applyNumberFormat="1" applyFont="1" applyFill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0" fontId="3" fillId="33" borderId="18" xfId="57" applyFont="1" applyFill="1" applyBorder="1" applyAlignment="1">
      <alignment horizontal="center" vertical="center" wrapText="1"/>
      <protection/>
    </xf>
    <xf numFmtId="0" fontId="3" fillId="33" borderId="19" xfId="57" applyFont="1" applyFill="1" applyBorder="1" applyAlignment="1">
      <alignment horizontal="center" vertical="center" wrapText="1"/>
      <protection/>
    </xf>
    <xf numFmtId="19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33" borderId="61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3" fillId="33" borderId="35" xfId="57" applyFont="1" applyFill="1" applyBorder="1" applyAlignment="1">
      <alignment horizontal="center" vertical="center" wrapText="1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27" xfId="0" applyNumberFormat="1" applyFont="1" applyFill="1" applyBorder="1" applyAlignment="1" applyProtection="1">
      <alignment horizontal="center" vertical="center"/>
      <protection/>
    </xf>
    <xf numFmtId="190" fontId="6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0" fontId="3" fillId="33" borderId="29" xfId="57" applyFont="1" applyFill="1" applyBorder="1" applyAlignment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17" xfId="57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97" xfId="57" applyFont="1" applyFill="1" applyBorder="1" applyAlignment="1">
      <alignment horizontal="center" vertical="center" wrapText="1"/>
      <protection/>
    </xf>
    <xf numFmtId="188" fontId="3" fillId="33" borderId="20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vertical="center" wrapText="1"/>
    </xf>
    <xf numFmtId="49" fontId="3" fillId="33" borderId="49" xfId="57" applyNumberFormat="1" applyFont="1" applyFill="1" applyBorder="1" applyAlignment="1">
      <alignment horizontal="left" vertical="center" wrapText="1"/>
      <protection/>
    </xf>
    <xf numFmtId="49" fontId="6" fillId="33" borderId="28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20" xfId="57" applyNumberFormat="1" applyFont="1" applyFill="1" applyBorder="1" applyAlignment="1">
      <alignment horizontal="left" vertical="center" wrapText="1"/>
      <protection/>
    </xf>
    <xf numFmtId="190" fontId="6" fillId="33" borderId="24" xfId="57" applyNumberFormat="1" applyFont="1" applyFill="1" applyBorder="1" applyAlignment="1" applyProtection="1">
      <alignment horizontal="center" vertical="center"/>
      <protection/>
    </xf>
    <xf numFmtId="190" fontId="6" fillId="33" borderId="116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33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7" xfId="57" applyNumberFormat="1" applyFont="1" applyFill="1" applyBorder="1" applyAlignment="1">
      <alignment horizontal="center" vertical="center"/>
      <protection/>
    </xf>
    <xf numFmtId="191" fontId="6" fillId="33" borderId="28" xfId="0" applyNumberFormat="1" applyFont="1" applyFill="1" applyBorder="1" applyAlignment="1" applyProtection="1">
      <alignment horizontal="center" vertical="center" wrapText="1"/>
      <protection/>
    </xf>
    <xf numFmtId="188" fontId="6" fillId="33" borderId="41" xfId="0" applyNumberFormat="1" applyFont="1" applyFill="1" applyBorder="1" applyAlignment="1" applyProtection="1">
      <alignment horizontal="center" vertical="center" wrapText="1"/>
      <protection/>
    </xf>
    <xf numFmtId="188" fontId="6" fillId="33" borderId="28" xfId="0" applyNumberFormat="1" applyFont="1" applyFill="1" applyBorder="1" applyAlignment="1" applyProtection="1">
      <alignment horizontal="center" vertical="center" wrapText="1"/>
      <protection/>
    </xf>
    <xf numFmtId="188" fontId="6" fillId="33" borderId="23" xfId="0" applyNumberFormat="1" applyFont="1" applyFill="1" applyBorder="1" applyAlignment="1" applyProtection="1">
      <alignment horizontal="center" vertical="center" wrapText="1"/>
      <protection/>
    </xf>
    <xf numFmtId="188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17" xfId="0" applyFont="1" applyFill="1" applyBorder="1" applyAlignment="1">
      <alignment horizontal="center" vertical="center" wrapText="1"/>
    </xf>
    <xf numFmtId="190" fontId="6" fillId="33" borderId="26" xfId="57" applyNumberFormat="1" applyFont="1" applyFill="1" applyBorder="1" applyAlignment="1" applyProtection="1">
      <alignment horizontal="center" vertical="center"/>
      <protection/>
    </xf>
    <xf numFmtId="190" fontId="6" fillId="33" borderId="27" xfId="57" applyNumberFormat="1" applyFont="1" applyFill="1" applyBorder="1" applyAlignment="1" applyProtection="1">
      <alignment horizontal="center" vertical="center"/>
      <protection/>
    </xf>
    <xf numFmtId="190" fontId="6" fillId="33" borderId="29" xfId="57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190" fontId="3" fillId="33" borderId="34" xfId="0" applyNumberFormat="1" applyFont="1" applyFill="1" applyBorder="1" applyAlignment="1" applyProtection="1">
      <alignment horizontal="center" vertical="center"/>
      <protection/>
    </xf>
    <xf numFmtId="190" fontId="6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2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9" fillId="33" borderId="23" xfId="0" applyFont="1" applyFill="1" applyBorder="1" applyAlignment="1">
      <alignment horizontal="left" vertical="center" wrapText="1"/>
    </xf>
    <xf numFmtId="49" fontId="79" fillId="33" borderId="10" xfId="0" applyNumberFormat="1" applyFont="1" applyFill="1" applyBorder="1" applyAlignment="1">
      <alignment horizontal="center" vertical="center"/>
    </xf>
    <xf numFmtId="49" fontId="79" fillId="33" borderId="121" xfId="0" applyNumberFormat="1" applyFont="1" applyFill="1" applyBorder="1" applyAlignment="1">
      <alignment horizontal="center" vertical="center"/>
    </xf>
    <xf numFmtId="49" fontId="79" fillId="33" borderId="22" xfId="0" applyNumberFormat="1" applyFont="1" applyFill="1" applyBorder="1" applyAlignment="1">
      <alignment horizontal="center" vertical="center"/>
    </xf>
    <xf numFmtId="0" fontId="79" fillId="33" borderId="122" xfId="0" applyNumberFormat="1" applyFont="1" applyFill="1" applyBorder="1" applyAlignment="1" applyProtection="1">
      <alignment horizontal="center" vertical="center"/>
      <protection/>
    </xf>
    <xf numFmtId="0" fontId="79" fillId="33" borderId="31" xfId="0" applyNumberFormat="1" applyFont="1" applyFill="1" applyBorder="1" applyAlignment="1">
      <alignment horizontal="center" vertical="center" wrapText="1"/>
    </xf>
    <xf numFmtId="0" fontId="79" fillId="33" borderId="69" xfId="0" applyNumberFormat="1" applyFont="1" applyFill="1" applyBorder="1" applyAlignment="1">
      <alignment horizontal="center" vertical="center" wrapText="1"/>
    </xf>
    <xf numFmtId="0" fontId="79" fillId="33" borderId="66" xfId="0" applyNumberFormat="1" applyFont="1" applyFill="1" applyBorder="1" applyAlignment="1">
      <alignment horizontal="center" vertical="center" wrapText="1"/>
    </xf>
    <xf numFmtId="0" fontId="79" fillId="33" borderId="47" xfId="0" applyNumberFormat="1" applyFont="1" applyFill="1" applyBorder="1" applyAlignment="1">
      <alignment horizontal="center" vertical="center" wrapText="1"/>
    </xf>
    <xf numFmtId="188" fontId="82" fillId="33" borderId="0" xfId="0" applyNumberFormat="1" applyFont="1" applyFill="1" applyBorder="1" applyAlignment="1" applyProtection="1" quotePrefix="1">
      <alignment vertical="center"/>
      <protection/>
    </xf>
    <xf numFmtId="49" fontId="79" fillId="33" borderId="49" xfId="0" applyNumberFormat="1" applyFont="1" applyFill="1" applyBorder="1" applyAlignment="1">
      <alignment horizontal="left" vertical="center" wrapText="1"/>
    </xf>
    <xf numFmtId="49" fontId="79" fillId="33" borderId="123" xfId="0" applyNumberFormat="1" applyFont="1" applyFill="1" applyBorder="1" applyAlignment="1">
      <alignment horizontal="center" vertical="center"/>
    </xf>
    <xf numFmtId="0" fontId="79" fillId="33" borderId="85" xfId="0" applyNumberFormat="1" applyFont="1" applyFill="1" applyBorder="1" applyAlignment="1" applyProtection="1">
      <alignment horizontal="center" vertical="center"/>
      <protection/>
    </xf>
    <xf numFmtId="190" fontId="79" fillId="33" borderId="21" xfId="0" applyNumberFormat="1" applyFont="1" applyFill="1" applyBorder="1" applyAlignment="1" applyProtection="1">
      <alignment horizontal="center" vertical="center"/>
      <protection/>
    </xf>
    <xf numFmtId="188" fontId="82" fillId="33" borderId="0" xfId="0" applyNumberFormat="1" applyFont="1" applyFill="1" applyBorder="1" applyAlignment="1" applyProtection="1">
      <alignment vertical="center"/>
      <protection/>
    </xf>
    <xf numFmtId="49" fontId="83" fillId="33" borderId="61" xfId="0" applyNumberFormat="1" applyFont="1" applyFill="1" applyBorder="1" applyAlignment="1">
      <alignment horizontal="left" vertical="center" wrapText="1"/>
    </xf>
    <xf numFmtId="0" fontId="79" fillId="33" borderId="68" xfId="0" applyNumberFormat="1" applyFont="1" applyFill="1" applyBorder="1" applyAlignment="1">
      <alignment horizontal="center" vertical="center"/>
    </xf>
    <xf numFmtId="188" fontId="79" fillId="33" borderId="22" xfId="0" applyNumberFormat="1" applyFont="1" applyFill="1" applyBorder="1" applyAlignment="1" applyProtection="1">
      <alignment vertical="center"/>
      <protection/>
    </xf>
    <xf numFmtId="0" fontId="79" fillId="33" borderId="67" xfId="0" applyNumberFormat="1" applyFont="1" applyFill="1" applyBorder="1" applyAlignment="1" applyProtection="1">
      <alignment horizontal="center" vertical="center"/>
      <protection/>
    </xf>
    <xf numFmtId="0" fontId="3" fillId="33" borderId="80" xfId="0" applyFont="1" applyFill="1" applyBorder="1" applyAlignment="1">
      <alignment horizontal="center" vertical="center" wrapText="1"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190" fontId="3" fillId="33" borderId="10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24" xfId="0" applyNumberFormat="1" applyFont="1" applyFill="1" applyBorder="1" applyAlignment="1">
      <alignment horizontal="left" vertical="center" wrapText="1"/>
    </xf>
    <xf numFmtId="0" fontId="3" fillId="34" borderId="36" xfId="0" applyNumberFormat="1" applyFont="1" applyFill="1" applyBorder="1" applyAlignment="1">
      <alignment horizontal="center" vertical="center"/>
    </xf>
    <xf numFmtId="49" fontId="3" fillId="34" borderId="37" xfId="0" applyNumberFormat="1" applyFont="1" applyFill="1" applyBorder="1" applyAlignment="1">
      <alignment horizontal="center" vertical="center"/>
    </xf>
    <xf numFmtId="0" fontId="3" fillId="34" borderId="42" xfId="0" applyNumberFormat="1" applyFont="1" applyFill="1" applyBorder="1" applyAlignment="1" applyProtection="1">
      <alignment horizontal="center" vertical="center"/>
      <protection/>
    </xf>
    <xf numFmtId="19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25" xfId="0" applyFont="1" applyFill="1" applyBorder="1" applyAlignment="1">
      <alignment horizontal="center" vertical="center"/>
    </xf>
    <xf numFmtId="1" fontId="3" fillId="34" borderId="37" xfId="0" applyNumberFormat="1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/>
    </xf>
    <xf numFmtId="1" fontId="3" fillId="34" borderId="42" xfId="0" applyNumberFormat="1" applyFont="1" applyFill="1" applyBorder="1" applyAlignment="1">
      <alignment horizontal="center" vertical="center" wrapText="1"/>
    </xf>
    <xf numFmtId="0" fontId="3" fillId="34" borderId="36" xfId="0" applyNumberFormat="1" applyFont="1" applyFill="1" applyBorder="1" applyAlignment="1">
      <alignment horizontal="center" vertical="center" wrapText="1"/>
    </xf>
    <xf numFmtId="0" fontId="3" fillId="34" borderId="126" xfId="0" applyNumberFormat="1" applyFont="1" applyFill="1" applyBorder="1" applyAlignment="1">
      <alignment horizontal="center" vertical="center" wrapText="1"/>
    </xf>
    <xf numFmtId="0" fontId="3" fillId="34" borderId="125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49" fontId="79" fillId="0" borderId="15" xfId="0" applyNumberFormat="1" applyFont="1" applyFill="1" applyBorder="1" applyAlignment="1">
      <alignment horizontal="center" vertical="center" wrapText="1"/>
    </xf>
    <xf numFmtId="49" fontId="79" fillId="0" borderId="67" xfId="0" applyNumberFormat="1" applyFont="1" applyFill="1" applyBorder="1" applyAlignment="1">
      <alignment horizontal="left" vertical="center" wrapText="1"/>
    </xf>
    <xf numFmtId="49" fontId="79" fillId="0" borderId="31" xfId="0" applyNumberFormat="1" applyFont="1" applyFill="1" applyBorder="1" applyAlignment="1">
      <alignment horizontal="center" vertical="center"/>
    </xf>
    <xf numFmtId="0" fontId="79" fillId="0" borderId="38" xfId="0" applyNumberFormat="1" applyFont="1" applyFill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center" vertical="center"/>
    </xf>
    <xf numFmtId="0" fontId="79" fillId="0" borderId="41" xfId="0" applyNumberFormat="1" applyFont="1" applyFill="1" applyBorder="1" applyAlignment="1" applyProtection="1">
      <alignment horizontal="center" vertical="center"/>
      <protection/>
    </xf>
    <xf numFmtId="190" fontId="79" fillId="0" borderId="14" xfId="0" applyNumberFormat="1" applyFont="1" applyFill="1" applyBorder="1" applyAlignment="1" applyProtection="1">
      <alignment horizontal="center" vertical="center"/>
      <protection/>
    </xf>
    <xf numFmtId="0" fontId="79" fillId="0" borderId="66" xfId="0" applyFont="1" applyFill="1" applyBorder="1" applyAlignment="1">
      <alignment horizontal="center" vertical="center"/>
    </xf>
    <xf numFmtId="1" fontId="79" fillId="0" borderId="38" xfId="0" applyNumberFormat="1" applyFont="1" applyFill="1" applyBorder="1" applyAlignment="1">
      <alignment horizontal="center" vertical="center"/>
    </xf>
    <xf numFmtId="1" fontId="79" fillId="0" borderId="41" xfId="0" applyNumberFormat="1" applyFont="1" applyFill="1" applyBorder="1" applyAlignment="1">
      <alignment horizontal="center" vertical="center"/>
    </xf>
    <xf numFmtId="0" fontId="79" fillId="0" borderId="62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188" fontId="84" fillId="0" borderId="0" xfId="0" applyNumberFormat="1" applyFont="1" applyFill="1" applyBorder="1" applyAlignment="1" applyProtection="1">
      <alignment vertical="center"/>
      <protection/>
    </xf>
    <xf numFmtId="188" fontId="84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31" xfId="0" applyNumberFormat="1" applyFont="1" applyFill="1" applyBorder="1" applyAlignment="1">
      <alignment horizontal="center" vertical="center" wrapText="1"/>
    </xf>
    <xf numFmtId="188" fontId="3" fillId="35" borderId="22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vertical="center"/>
      <protection/>
    </xf>
    <xf numFmtId="188" fontId="5" fillId="33" borderId="22" xfId="0" applyNumberFormat="1" applyFont="1" applyFill="1" applyBorder="1" applyAlignment="1" applyProtection="1">
      <alignment vertical="center"/>
      <protection/>
    </xf>
    <xf numFmtId="188" fontId="81" fillId="33" borderId="22" xfId="0" applyNumberFormat="1" applyFont="1" applyFill="1" applyBorder="1" applyAlignment="1" applyProtection="1">
      <alignment vertical="center"/>
      <protection/>
    </xf>
    <xf numFmtId="188" fontId="10" fillId="33" borderId="22" xfId="0" applyNumberFormat="1" applyFont="1" applyFill="1" applyBorder="1" applyAlignment="1" applyProtection="1">
      <alignment horizontal="center" vertical="center"/>
      <protection/>
    </xf>
    <xf numFmtId="188" fontId="11" fillId="33" borderId="22" xfId="0" applyNumberFormat="1" applyFont="1" applyFill="1" applyBorder="1" applyAlignment="1" applyProtection="1">
      <alignment horizontal="center" vertical="center"/>
      <protection/>
    </xf>
    <xf numFmtId="188" fontId="8" fillId="33" borderId="22" xfId="0" applyNumberFormat="1" applyFont="1" applyFill="1" applyBorder="1" applyAlignment="1" applyProtection="1">
      <alignment vertical="center"/>
      <protection/>
    </xf>
    <xf numFmtId="188" fontId="31" fillId="33" borderId="22" xfId="0" applyNumberFormat="1" applyFont="1" applyFill="1" applyBorder="1" applyAlignment="1" applyProtection="1">
      <alignment vertical="center"/>
      <protection/>
    </xf>
    <xf numFmtId="188" fontId="8" fillId="0" borderId="22" xfId="0" applyNumberFormat="1" applyFont="1" applyFill="1" applyBorder="1" applyAlignment="1" applyProtection="1">
      <alignment vertical="center"/>
      <protection/>
    </xf>
    <xf numFmtId="191" fontId="2" fillId="0" borderId="22" xfId="0" applyNumberFormat="1" applyFont="1" applyFill="1" applyBorder="1" applyAlignment="1" applyProtection="1">
      <alignment vertical="center"/>
      <protection/>
    </xf>
    <xf numFmtId="191" fontId="2" fillId="0" borderId="22" xfId="0" applyNumberFormat="1" applyFont="1" applyFill="1" applyBorder="1" applyAlignment="1" applyProtection="1">
      <alignment vertical="center"/>
      <protection/>
    </xf>
    <xf numFmtId="202" fontId="6" fillId="0" borderId="22" xfId="0" applyNumberFormat="1" applyFont="1" applyFill="1" applyBorder="1" applyAlignment="1" applyProtection="1">
      <alignment vertical="center"/>
      <protection/>
    </xf>
    <xf numFmtId="194" fontId="2" fillId="33" borderId="0" xfId="0" applyNumberFormat="1" applyFont="1" applyFill="1" applyBorder="1" applyAlignment="1" applyProtection="1">
      <alignment vertical="center"/>
      <protection/>
    </xf>
    <xf numFmtId="49" fontId="3" fillId="34" borderId="62" xfId="0" applyNumberFormat="1" applyFont="1" applyFill="1" applyBorder="1" applyAlignment="1">
      <alignment horizontal="center" vertical="center" wrapText="1"/>
    </xf>
    <xf numFmtId="49" fontId="3" fillId="34" borderId="85" xfId="0" applyNumberFormat="1" applyFont="1" applyFill="1" applyBorder="1" applyAlignment="1">
      <alignment horizontal="left" vertical="center" wrapText="1"/>
    </xf>
    <xf numFmtId="188" fontId="3" fillId="34" borderId="12" xfId="0" applyNumberFormat="1" applyFont="1" applyFill="1" applyBorder="1" applyAlignment="1" applyProtection="1">
      <alignment vertical="center"/>
      <protection/>
    </xf>
    <xf numFmtId="19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188" fontId="3" fillId="34" borderId="29" xfId="0" applyNumberFormat="1" applyFont="1" applyFill="1" applyBorder="1" applyAlignment="1" applyProtection="1">
      <alignment vertical="center"/>
      <protection/>
    </xf>
    <xf numFmtId="188" fontId="3" fillId="34" borderId="11" xfId="0" applyNumberFormat="1" applyFont="1" applyFill="1" applyBorder="1" applyAlignment="1" applyProtection="1">
      <alignment vertical="center"/>
      <protection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left" vertical="center" wrapText="1"/>
    </xf>
    <xf numFmtId="49" fontId="3" fillId="34" borderId="55" xfId="0" applyNumberFormat="1" applyFont="1" applyFill="1" applyBorder="1" applyAlignment="1">
      <alignment horizontal="center" vertical="center"/>
    </xf>
    <xf numFmtId="189" fontId="3" fillId="34" borderId="55" xfId="0" applyNumberFormat="1" applyFont="1" applyFill="1" applyBorder="1" applyAlignment="1" applyProtection="1">
      <alignment horizontal="center" vertical="center"/>
      <protection/>
    </xf>
    <xf numFmtId="190" fontId="3" fillId="34" borderId="55" xfId="0" applyNumberFormat="1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1" fontId="3" fillId="34" borderId="55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vertical="center"/>
      <protection/>
    </xf>
    <xf numFmtId="194" fontId="7" fillId="33" borderId="22" xfId="0" applyNumberFormat="1" applyFont="1" applyFill="1" applyBorder="1" applyAlignment="1" applyProtection="1">
      <alignment horizontal="center" vertical="center"/>
      <protection/>
    </xf>
    <xf numFmtId="188" fontId="6" fillId="33" borderId="22" xfId="0" applyNumberFormat="1" applyFont="1" applyFill="1" applyBorder="1" applyAlignment="1" applyProtection="1">
      <alignment vertical="center"/>
      <protection/>
    </xf>
    <xf numFmtId="188" fontId="7" fillId="33" borderId="22" xfId="0" applyNumberFormat="1" applyFont="1" applyFill="1" applyBorder="1" applyAlignment="1" applyProtection="1">
      <alignment vertical="center"/>
      <protection/>
    </xf>
    <xf numFmtId="194" fontId="8" fillId="33" borderId="22" xfId="0" applyNumberFormat="1" applyFont="1" applyFill="1" applyBorder="1" applyAlignment="1" applyProtection="1">
      <alignment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4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26" xfId="0" applyNumberFormat="1" applyFont="1" applyFill="1" applyBorder="1" applyAlignment="1">
      <alignment horizontal="center" vertical="center" wrapText="1"/>
    </xf>
    <xf numFmtId="0" fontId="3" fillId="0" borderId="125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left" vertical="center" wrapText="1"/>
    </xf>
    <xf numFmtId="49" fontId="79" fillId="0" borderId="10" xfId="0" applyNumberFormat="1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190" fontId="79" fillId="0" borderId="2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79" fillId="0" borderId="22" xfId="0" applyNumberFormat="1" applyFont="1" applyFill="1" applyBorder="1" applyAlignment="1">
      <alignment horizontal="center" vertical="center"/>
    </xf>
    <xf numFmtId="0" fontId="79" fillId="0" borderId="22" xfId="0" applyNumberFormat="1" applyFont="1" applyFill="1" applyBorder="1" applyAlignment="1">
      <alignment horizontal="center" vertical="center"/>
    </xf>
    <xf numFmtId="1" fontId="79" fillId="0" borderId="23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188" fontId="79" fillId="0" borderId="0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>
      <alignment horizontal="center" wrapText="1"/>
    </xf>
    <xf numFmtId="0" fontId="16" fillId="0" borderId="127" xfId="0" applyFont="1" applyBorder="1" applyAlignment="1">
      <alignment horizont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9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7" fillId="0" borderId="33" xfId="55" applyNumberFormat="1" applyFont="1" applyBorder="1" applyAlignment="1">
      <alignment horizontal="center" vertical="center" wrapText="1"/>
      <protection/>
    </xf>
    <xf numFmtId="49" fontId="7" fillId="0" borderId="128" xfId="55" applyNumberFormat="1" applyFont="1" applyBorder="1" applyAlignment="1">
      <alignment horizontal="center" vertical="center" wrapText="1"/>
      <protection/>
    </xf>
    <xf numFmtId="49" fontId="7" fillId="0" borderId="39" xfId="55" applyNumberFormat="1" applyFont="1" applyBorder="1" applyAlignment="1">
      <alignment horizontal="center" vertical="center" wrapText="1"/>
      <protection/>
    </xf>
    <xf numFmtId="49" fontId="7" fillId="0" borderId="129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30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128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7" fillId="0" borderId="129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1" fontId="2" fillId="0" borderId="134" xfId="0" applyNumberFormat="1" applyFont="1" applyBorder="1" applyAlignment="1">
      <alignment horizontal="center" vertical="center" wrapText="1"/>
    </xf>
    <xf numFmtId="1" fontId="16" fillId="0" borderId="67" xfId="0" applyNumberFormat="1" applyFont="1" applyBorder="1" applyAlignment="1">
      <alignment horizontal="center" vertical="center" wrapText="1"/>
    </xf>
    <xf numFmtId="1" fontId="16" fillId="0" borderId="127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9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49" fontId="2" fillId="0" borderId="33" xfId="55" applyNumberFormat="1" applyFont="1" applyBorder="1" applyAlignment="1">
      <alignment horizontal="left" vertical="center" wrapText="1"/>
      <protection/>
    </xf>
    <xf numFmtId="0" fontId="16" fillId="0" borderId="12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85" fillId="0" borderId="128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2" fillId="0" borderId="134" xfId="0" applyNumberFormat="1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127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85" fillId="0" borderId="132" xfId="0" applyFont="1" applyFill="1" applyBorder="1" applyAlignment="1">
      <alignment horizontal="center" vertical="center" wrapText="1"/>
    </xf>
    <xf numFmtId="0" fontId="85" fillId="0" borderId="135" xfId="0" applyFont="1" applyFill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127" xfId="0" applyFont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127" xfId="0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6" fillId="0" borderId="33" xfId="55" applyFont="1" applyBorder="1" applyAlignment="1">
      <alignment horizontal="center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13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16" fillId="0" borderId="128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129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51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34" fillId="0" borderId="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" fontId="3" fillId="33" borderId="84" xfId="0" applyNumberFormat="1" applyFont="1" applyFill="1" applyBorder="1" applyAlignment="1">
      <alignment horizontal="center" vertical="center" wrapText="1"/>
    </xf>
    <xf numFmtId="1" fontId="3" fillId="33" borderId="112" xfId="0" applyNumberFormat="1" applyFont="1" applyFill="1" applyBorder="1" applyAlignment="1">
      <alignment horizontal="center" vertical="center" wrapText="1"/>
    </xf>
    <xf numFmtId="49" fontId="6" fillId="33" borderId="84" xfId="0" applyNumberFormat="1" applyFont="1" applyFill="1" applyBorder="1" applyAlignment="1">
      <alignment horizontal="center" vertical="center" wrapText="1"/>
    </xf>
    <xf numFmtId="49" fontId="6" fillId="33" borderId="114" xfId="0" applyNumberFormat="1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139" xfId="0" applyFont="1" applyFill="1" applyBorder="1" applyAlignment="1">
      <alignment horizontal="center" vertical="center" wrapText="1"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33" borderId="119" xfId="0" applyNumberFormat="1" applyFont="1" applyFill="1" applyBorder="1" applyAlignment="1" applyProtection="1">
      <alignment horizontal="center" vertical="center"/>
      <protection/>
    </xf>
    <xf numFmtId="0" fontId="6" fillId="33" borderId="80" xfId="0" applyNumberFormat="1" applyFont="1" applyFill="1" applyBorder="1" applyAlignment="1" applyProtection="1">
      <alignment horizontal="center" vertical="center"/>
      <protection/>
    </xf>
    <xf numFmtId="0" fontId="6" fillId="33" borderId="140" xfId="0" applyNumberFormat="1" applyFont="1" applyFill="1" applyBorder="1" applyAlignment="1" applyProtection="1">
      <alignment horizontal="center" vertical="center"/>
      <protection/>
    </xf>
    <xf numFmtId="194" fontId="6" fillId="33" borderId="28" xfId="0" applyNumberFormat="1" applyFont="1" applyFill="1" applyBorder="1" applyAlignment="1" applyProtection="1">
      <alignment horizontal="center" vertical="center" wrapText="1"/>
      <protection/>
    </xf>
    <xf numFmtId="194" fontId="31" fillId="33" borderId="87" xfId="0" applyNumberFormat="1" applyFont="1" applyFill="1" applyBorder="1" applyAlignment="1">
      <alignment horizontal="center" vertical="center" wrapText="1"/>
    </xf>
    <xf numFmtId="188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5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66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42" xfId="0" applyNumberFormat="1" applyFont="1" applyFill="1" applyBorder="1" applyAlignment="1" applyProtection="1">
      <alignment horizontal="center" vertical="center" wrapText="1"/>
      <protection/>
    </xf>
    <xf numFmtId="188" fontId="3" fillId="33" borderId="120" xfId="0" applyNumberFormat="1" applyFont="1" applyFill="1" applyBorder="1" applyAlignment="1" applyProtection="1">
      <alignment horizontal="center" vertical="center"/>
      <protection/>
    </xf>
    <xf numFmtId="188" fontId="3" fillId="33" borderId="38" xfId="0" applyNumberFormat="1" applyFont="1" applyFill="1" applyBorder="1" applyAlignment="1" applyProtection="1">
      <alignment horizontal="center" vertical="center"/>
      <protection/>
    </xf>
    <xf numFmtId="188" fontId="3" fillId="33" borderId="53" xfId="0" applyNumberFormat="1" applyFont="1" applyFill="1" applyBorder="1" applyAlignment="1" applyProtection="1">
      <alignment horizontal="center" vertical="center"/>
      <protection/>
    </xf>
    <xf numFmtId="188" fontId="3" fillId="33" borderId="82" xfId="0" applyNumberFormat="1" applyFont="1" applyFill="1" applyBorder="1" applyAlignment="1" applyProtection="1">
      <alignment horizontal="center" vertical="center"/>
      <protection/>
    </xf>
    <xf numFmtId="188" fontId="3" fillId="33" borderId="119" xfId="0" applyNumberFormat="1" applyFont="1" applyFill="1" applyBorder="1" applyAlignment="1" applyProtection="1">
      <alignment horizontal="center" vertical="center"/>
      <protection/>
    </xf>
    <xf numFmtId="188" fontId="3" fillId="33" borderId="139" xfId="0" applyNumberFormat="1" applyFont="1" applyFill="1" applyBorder="1" applyAlignment="1" applyProtection="1">
      <alignment horizontal="center" vertical="center"/>
      <protection/>
    </xf>
    <xf numFmtId="0" fontId="6" fillId="33" borderId="139" xfId="0" applyNumberFormat="1" applyFont="1" applyFill="1" applyBorder="1" applyAlignment="1" applyProtection="1">
      <alignment horizontal="center" vertical="center"/>
      <protection/>
    </xf>
    <xf numFmtId="188" fontId="3" fillId="33" borderId="55" xfId="0" applyNumberFormat="1" applyFont="1" applyFill="1" applyBorder="1" applyAlignment="1" applyProtection="1">
      <alignment horizontal="center" vertical="center" textRotation="90" wrapText="1"/>
      <protection/>
    </xf>
    <xf numFmtId="189" fontId="3" fillId="33" borderId="82" xfId="0" applyNumberFormat="1" applyFont="1" applyFill="1" applyBorder="1" applyAlignment="1" applyProtection="1">
      <alignment horizontal="center" vertical="center"/>
      <protection/>
    </xf>
    <xf numFmtId="189" fontId="3" fillId="33" borderId="119" xfId="0" applyNumberFormat="1" applyFont="1" applyFill="1" applyBorder="1" applyAlignment="1" applyProtection="1">
      <alignment horizontal="center" vertical="center"/>
      <protection/>
    </xf>
    <xf numFmtId="189" fontId="3" fillId="33" borderId="139" xfId="0" applyNumberFormat="1" applyFont="1" applyFill="1" applyBorder="1" applyAlignment="1" applyProtection="1">
      <alignment horizontal="center" vertical="center"/>
      <protection/>
    </xf>
    <xf numFmtId="49" fontId="6" fillId="33" borderId="84" xfId="0" applyNumberFormat="1" applyFont="1" applyFill="1" applyBorder="1" applyAlignment="1" applyProtection="1">
      <alignment horizontal="center" vertical="center"/>
      <protection/>
    </xf>
    <xf numFmtId="49" fontId="6" fillId="33" borderId="114" xfId="0" applyNumberFormat="1" applyFont="1" applyFill="1" applyBorder="1" applyAlignment="1" applyProtection="1">
      <alignment horizontal="center" vertical="center"/>
      <protection/>
    </xf>
    <xf numFmtId="49" fontId="3" fillId="33" borderId="82" xfId="0" applyNumberFormat="1" applyFont="1" applyFill="1" applyBorder="1" applyAlignment="1">
      <alignment horizontal="center" vertical="center" wrapText="1"/>
    </xf>
    <xf numFmtId="49" fontId="3" fillId="33" borderId="119" xfId="0" applyNumberFormat="1" applyFont="1" applyFill="1" applyBorder="1" applyAlignment="1">
      <alignment horizontal="center" vertical="center" wrapText="1"/>
    </xf>
    <xf numFmtId="49" fontId="3" fillId="33" borderId="100" xfId="0" applyNumberFormat="1" applyFont="1" applyFill="1" applyBorder="1" applyAlignment="1">
      <alignment horizontal="center" vertical="center" wrapText="1"/>
    </xf>
    <xf numFmtId="49" fontId="3" fillId="33" borderId="143" xfId="0" applyNumberFormat="1" applyFont="1" applyFill="1" applyBorder="1" applyAlignment="1">
      <alignment horizontal="center" vertical="center" wrapText="1"/>
    </xf>
    <xf numFmtId="189" fontId="3" fillId="33" borderId="100" xfId="0" applyNumberFormat="1" applyFont="1" applyFill="1" applyBorder="1" applyAlignment="1" applyProtection="1">
      <alignment horizontal="center" vertical="center"/>
      <protection/>
    </xf>
    <xf numFmtId="188" fontId="3" fillId="33" borderId="144" xfId="0" applyNumberFormat="1" applyFont="1" applyFill="1" applyBorder="1" applyAlignment="1" applyProtection="1">
      <alignment horizontal="center" vertical="center" wrapText="1"/>
      <protection/>
    </xf>
    <xf numFmtId="188" fontId="3" fillId="33" borderId="145" xfId="0" applyNumberFormat="1" applyFont="1" applyFill="1" applyBorder="1" applyAlignment="1" applyProtection="1">
      <alignment horizontal="center" vertical="center" wrapText="1"/>
      <protection/>
    </xf>
    <xf numFmtId="188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94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8" fontId="3" fillId="33" borderId="28" xfId="0" applyNumberFormat="1" applyFont="1" applyFill="1" applyBorder="1" applyAlignment="1" applyProtection="1">
      <alignment horizontal="center" vertical="center" wrapText="1"/>
      <protection/>
    </xf>
    <xf numFmtId="188" fontId="3" fillId="33" borderId="51" xfId="0" applyNumberFormat="1" applyFont="1" applyFill="1" applyBorder="1" applyAlignment="1" applyProtection="1">
      <alignment horizontal="center" vertical="center" wrapText="1"/>
      <protection/>
    </xf>
    <xf numFmtId="1" fontId="3" fillId="33" borderId="106" xfId="0" applyNumberFormat="1" applyFont="1" applyFill="1" applyBorder="1" applyAlignment="1">
      <alignment horizontal="center" vertical="center" wrapText="1"/>
    </xf>
    <xf numFmtId="1" fontId="3" fillId="33" borderId="108" xfId="0" applyNumberFormat="1" applyFont="1" applyFill="1" applyBorder="1" applyAlignment="1">
      <alignment horizontal="center" vertical="center" wrapText="1"/>
    </xf>
    <xf numFmtId="49" fontId="6" fillId="33" borderId="82" xfId="0" applyNumberFormat="1" applyFont="1" applyFill="1" applyBorder="1" applyAlignment="1">
      <alignment horizontal="center" vertical="center" wrapText="1"/>
    </xf>
    <xf numFmtId="49" fontId="6" fillId="33" borderId="139" xfId="0" applyNumberFormat="1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right" vertical="center"/>
    </xf>
    <xf numFmtId="0" fontId="3" fillId="33" borderId="119" xfId="0" applyFont="1" applyFill="1" applyBorder="1" applyAlignment="1">
      <alignment horizontal="right" vertical="center"/>
    </xf>
    <xf numFmtId="0" fontId="3" fillId="33" borderId="139" xfId="0" applyFont="1" applyFill="1" applyBorder="1" applyAlignment="1">
      <alignment horizontal="right" vertical="center"/>
    </xf>
    <xf numFmtId="0" fontId="3" fillId="33" borderId="146" xfId="0" applyFont="1" applyFill="1" applyBorder="1" applyAlignment="1" applyProtection="1">
      <alignment horizontal="right" vertical="center"/>
      <protection/>
    </xf>
    <xf numFmtId="0" fontId="3" fillId="33" borderId="124" xfId="0" applyFont="1" applyFill="1" applyBorder="1" applyAlignment="1" applyProtection="1">
      <alignment horizontal="right" vertical="center"/>
      <protection/>
    </xf>
    <xf numFmtId="49" fontId="6" fillId="33" borderId="82" xfId="0" applyNumberFormat="1" applyFont="1" applyFill="1" applyBorder="1" applyAlignment="1" applyProtection="1">
      <alignment horizontal="center" vertical="center"/>
      <protection/>
    </xf>
    <xf numFmtId="49" fontId="6" fillId="33" borderId="139" xfId="0" applyNumberFormat="1" applyFont="1" applyFill="1" applyBorder="1" applyAlignment="1" applyProtection="1">
      <alignment horizontal="center" vertical="center"/>
      <protection/>
    </xf>
    <xf numFmtId="194" fontId="6" fillId="33" borderId="136" xfId="0" applyNumberFormat="1" applyFont="1" applyFill="1" applyBorder="1" applyAlignment="1" applyProtection="1">
      <alignment horizontal="center" vertical="center" wrapText="1"/>
      <protection/>
    </xf>
    <xf numFmtId="194" fontId="31" fillId="33" borderId="116" xfId="0" applyNumberFormat="1" applyFont="1" applyFill="1" applyBorder="1" applyAlignment="1">
      <alignment horizontal="center" vertical="center" wrapText="1"/>
    </xf>
    <xf numFmtId="188" fontId="6" fillId="33" borderId="82" xfId="0" applyNumberFormat="1" applyFont="1" applyFill="1" applyBorder="1" applyAlignment="1" applyProtection="1">
      <alignment horizontal="center" vertical="center"/>
      <protection/>
    </xf>
    <xf numFmtId="188" fontId="6" fillId="33" borderId="119" xfId="0" applyNumberFormat="1" applyFont="1" applyFill="1" applyBorder="1" applyAlignment="1" applyProtection="1">
      <alignment horizontal="center" vertical="center"/>
      <protection/>
    </xf>
    <xf numFmtId="188" fontId="6" fillId="33" borderId="80" xfId="0" applyNumberFormat="1" applyFont="1" applyFill="1" applyBorder="1" applyAlignment="1" applyProtection="1">
      <alignment horizontal="center" vertical="center"/>
      <protection/>
    </xf>
    <xf numFmtId="188" fontId="3" fillId="33" borderId="5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37" xfId="0" applyNumberFormat="1" applyFont="1" applyFill="1" applyBorder="1" applyAlignment="1" applyProtection="1">
      <alignment horizontal="center" vertical="center"/>
      <protection/>
    </xf>
    <xf numFmtId="188" fontId="3" fillId="33" borderId="4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5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1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1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140" xfId="0" applyFont="1" applyFill="1" applyBorder="1" applyAlignment="1">
      <alignment horizontal="center" vertical="center" wrapText="1"/>
    </xf>
    <xf numFmtId="188" fontId="3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27" xfId="0" applyNumberFormat="1" applyFont="1" applyFill="1" applyBorder="1" applyAlignment="1" applyProtection="1">
      <alignment horizontal="center" vertical="center" wrapText="1"/>
      <protection/>
    </xf>
    <xf numFmtId="188" fontId="3" fillId="33" borderId="29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124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4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4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8" xfId="0" applyNumberFormat="1" applyFont="1" applyFill="1" applyBorder="1" applyAlignment="1" applyProtection="1">
      <alignment horizontal="center" vertical="center" textRotation="90"/>
      <protection/>
    </xf>
    <xf numFmtId="0" fontId="3" fillId="33" borderId="36" xfId="0" applyNumberFormat="1" applyFont="1" applyFill="1" applyBorder="1" applyAlignment="1" applyProtection="1">
      <alignment horizontal="center" vertical="center" textRotation="90"/>
      <protection/>
    </xf>
    <xf numFmtId="0" fontId="3" fillId="33" borderId="52" xfId="0" applyNumberFormat="1" applyFont="1" applyFill="1" applyBorder="1" applyAlignment="1" applyProtection="1">
      <alignment horizontal="center" vertical="center" textRotation="90"/>
      <protection/>
    </xf>
    <xf numFmtId="188" fontId="3" fillId="33" borderId="123" xfId="0" applyNumberFormat="1" applyFont="1" applyFill="1" applyBorder="1" applyAlignment="1" applyProtection="1">
      <alignment horizontal="center" vertical="center"/>
      <protection/>
    </xf>
    <xf numFmtId="188" fontId="3" fillId="33" borderId="85" xfId="0" applyNumberFormat="1" applyFont="1" applyFill="1" applyBorder="1" applyAlignment="1" applyProtection="1">
      <alignment horizontal="center" vertical="center"/>
      <protection/>
    </xf>
    <xf numFmtId="188" fontId="3" fillId="33" borderId="149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188" fontId="3" fillId="33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5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1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81" xfId="0" applyNumberFormat="1" applyFont="1" applyFill="1" applyBorder="1" applyAlignment="1" applyProtection="1">
      <alignment horizontal="center" vertical="top" wrapText="1"/>
      <protection/>
    </xf>
    <xf numFmtId="188" fontId="3" fillId="33" borderId="80" xfId="0" applyNumberFormat="1" applyFont="1" applyFill="1" applyBorder="1" applyAlignment="1" applyProtection="1">
      <alignment horizontal="center" vertical="top" wrapText="1"/>
      <protection/>
    </xf>
    <xf numFmtId="188" fontId="3" fillId="33" borderId="151" xfId="0" applyNumberFormat="1" applyFont="1" applyFill="1" applyBorder="1" applyAlignment="1" applyProtection="1">
      <alignment horizontal="center" vertical="top" wrapText="1"/>
      <protection/>
    </xf>
    <xf numFmtId="188" fontId="3" fillId="33" borderId="152" xfId="0" applyNumberFormat="1" applyFont="1" applyFill="1" applyBorder="1" applyAlignment="1" applyProtection="1">
      <alignment horizontal="center" vertical="top" wrapText="1"/>
      <protection/>
    </xf>
    <xf numFmtId="188" fontId="3" fillId="33" borderId="61" xfId="0" applyNumberFormat="1" applyFont="1" applyFill="1" applyBorder="1" applyAlignment="1" applyProtection="1">
      <alignment horizontal="center" vertical="top" wrapText="1"/>
      <protection/>
    </xf>
    <xf numFmtId="188" fontId="3" fillId="33" borderId="153" xfId="0" applyNumberFormat="1" applyFont="1" applyFill="1" applyBorder="1" applyAlignment="1" applyProtection="1">
      <alignment horizontal="center" vertical="top" wrapText="1"/>
      <protection/>
    </xf>
    <xf numFmtId="188" fontId="3" fillId="33" borderId="136" xfId="0" applyNumberFormat="1" applyFont="1" applyFill="1" applyBorder="1" applyAlignment="1" applyProtection="1">
      <alignment horizontal="left" vertical="center"/>
      <protection/>
    </xf>
    <xf numFmtId="188" fontId="3" fillId="33" borderId="87" xfId="0" applyNumberFormat="1" applyFont="1" applyFill="1" applyBorder="1" applyAlignment="1" applyProtection="1">
      <alignment horizontal="left" vertical="center"/>
      <protection/>
    </xf>
    <xf numFmtId="188" fontId="3" fillId="33" borderId="86" xfId="0" applyNumberFormat="1" applyFont="1" applyFill="1" applyBorder="1" applyAlignment="1" applyProtection="1">
      <alignment horizontal="left" vertical="center"/>
      <protection/>
    </xf>
    <xf numFmtId="188" fontId="3" fillId="33" borderId="43" xfId="0" applyNumberFormat="1" applyFont="1" applyFill="1" applyBorder="1" applyAlignment="1" applyProtection="1">
      <alignment horizontal="left" vertical="center"/>
      <protection/>
    </xf>
    <xf numFmtId="188" fontId="3" fillId="33" borderId="154" xfId="0" applyNumberFormat="1" applyFont="1" applyFill="1" applyBorder="1" applyAlignment="1" applyProtection="1">
      <alignment horizontal="left" vertical="center"/>
      <protection/>
    </xf>
    <xf numFmtId="188" fontId="3" fillId="33" borderId="90" xfId="0" applyNumberFormat="1" applyFont="1" applyFill="1" applyBorder="1" applyAlignment="1" applyProtection="1">
      <alignment horizontal="left" vertical="center"/>
      <protection/>
    </xf>
    <xf numFmtId="190" fontId="3" fillId="33" borderId="96" xfId="0" applyNumberFormat="1" applyFont="1" applyFill="1" applyBorder="1" applyAlignment="1" applyProtection="1">
      <alignment horizontal="center" vertical="center"/>
      <protection/>
    </xf>
    <xf numFmtId="190" fontId="3" fillId="33" borderId="100" xfId="0" applyNumberFormat="1" applyFont="1" applyFill="1" applyBorder="1" applyAlignment="1" applyProtection="1">
      <alignment horizontal="center" vertical="center"/>
      <protection/>
    </xf>
    <xf numFmtId="190" fontId="3" fillId="33" borderId="143" xfId="0" applyNumberFormat="1" applyFont="1" applyFill="1" applyBorder="1" applyAlignment="1" applyProtection="1">
      <alignment horizontal="center" vertical="center"/>
      <protection/>
    </xf>
    <xf numFmtId="188" fontId="3" fillId="33" borderId="28" xfId="0" applyNumberFormat="1" applyFont="1" applyFill="1" applyBorder="1" applyAlignment="1" applyProtection="1">
      <alignment horizontal="left" vertical="center"/>
      <protection/>
    </xf>
    <xf numFmtId="188" fontId="3" fillId="33" borderId="20" xfId="0" applyNumberFormat="1" applyFont="1" applyFill="1" applyBorder="1" applyAlignment="1" applyProtection="1">
      <alignment horizontal="left" vertical="center"/>
      <protection/>
    </xf>
    <xf numFmtId="188" fontId="3" fillId="33" borderId="46" xfId="0" applyNumberFormat="1" applyFont="1" applyFill="1" applyBorder="1" applyAlignment="1" applyProtection="1">
      <alignment horizontal="left" vertical="center"/>
      <protection/>
    </xf>
    <xf numFmtId="0" fontId="6" fillId="33" borderId="49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7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55" xfId="0" applyFont="1" applyFill="1" applyBorder="1" applyAlignment="1" applyProtection="1">
      <alignment horizontal="right" vertical="center"/>
      <protection/>
    </xf>
    <xf numFmtId="0" fontId="3" fillId="33" borderId="156" xfId="0" applyFont="1" applyFill="1" applyBorder="1" applyAlignment="1" applyProtection="1">
      <alignment horizontal="right" vertical="center"/>
      <protection/>
    </xf>
    <xf numFmtId="0" fontId="6" fillId="33" borderId="61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20" xfId="0" applyFont="1" applyFill="1" applyBorder="1" applyAlignment="1" applyProtection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A5" sqref="A5:O6"/>
    </sheetView>
  </sheetViews>
  <sheetFormatPr defaultColWidth="9.00390625" defaultRowHeight="12.75"/>
  <cols>
    <col min="1" max="53" width="4.75390625" style="1" customWidth="1"/>
    <col min="54" max="16384" width="9.125" style="1" customWidth="1"/>
  </cols>
  <sheetData>
    <row r="1" ht="25.5" customHeight="1"/>
    <row r="2" spans="1:53" ht="30">
      <c r="A2" s="863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4" t="s">
        <v>39</v>
      </c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5"/>
      <c r="AP2" s="865"/>
      <c r="AQ2" s="865"/>
      <c r="AR2" s="865"/>
      <c r="AS2" s="865"/>
      <c r="AT2" s="865"/>
      <c r="AU2" s="865"/>
      <c r="AV2" s="865"/>
      <c r="AW2" s="865"/>
      <c r="AX2" s="865"/>
      <c r="AY2" s="865"/>
      <c r="AZ2" s="865"/>
      <c r="BA2" s="865"/>
    </row>
    <row r="3" spans="1:53" ht="30" customHeight="1">
      <c r="A3" s="854" t="s">
        <v>71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865"/>
      <c r="AP3" s="865"/>
      <c r="AQ3" s="865"/>
      <c r="AR3" s="865"/>
      <c r="AS3" s="865"/>
      <c r="AT3" s="865"/>
      <c r="AU3" s="865"/>
      <c r="AV3" s="865"/>
      <c r="AW3" s="865"/>
      <c r="AX3" s="865"/>
      <c r="AY3" s="865"/>
      <c r="AZ3" s="865"/>
      <c r="BA3" s="865"/>
    </row>
    <row r="4" spans="1:53" ht="27" customHeight="1">
      <c r="A4" s="854" t="s">
        <v>72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66" t="s">
        <v>1</v>
      </c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  <c r="AE4" s="866"/>
      <c r="AF4" s="866"/>
      <c r="AG4" s="866"/>
      <c r="AH4" s="866"/>
      <c r="AI4" s="866"/>
      <c r="AJ4" s="866"/>
      <c r="AK4" s="866"/>
      <c r="AL4" s="866"/>
      <c r="AM4" s="866"/>
      <c r="AN4" s="866"/>
      <c r="AO4" s="865"/>
      <c r="AP4" s="865"/>
      <c r="AQ4" s="865"/>
      <c r="AR4" s="865"/>
      <c r="AS4" s="865"/>
      <c r="AT4" s="865"/>
      <c r="AU4" s="865"/>
      <c r="AV4" s="865"/>
      <c r="AW4" s="865"/>
      <c r="AX4" s="865"/>
      <c r="AY4" s="865"/>
      <c r="AZ4" s="865"/>
      <c r="BA4" s="865"/>
    </row>
    <row r="5" spans="1:53" ht="26.25" customHeight="1">
      <c r="A5" s="861" t="s">
        <v>263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837" t="s">
        <v>244</v>
      </c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</row>
    <row r="6" spans="1:53" s="2" customFormat="1" ht="23.25" customHeight="1">
      <c r="A6" s="862" t="s">
        <v>264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837"/>
      <c r="AO6" s="837"/>
      <c r="AP6" s="837"/>
      <c r="AQ6" s="837"/>
      <c r="AR6" s="837"/>
      <c r="AS6" s="837"/>
      <c r="AT6" s="837"/>
      <c r="AU6" s="837"/>
      <c r="AV6" s="837"/>
      <c r="AW6" s="837"/>
      <c r="AX6" s="837"/>
      <c r="AY6" s="837"/>
      <c r="AZ6" s="837"/>
      <c r="BA6" s="837"/>
    </row>
    <row r="7" spans="1:53" s="2" customFormat="1" ht="22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837"/>
      <c r="AO7" s="837"/>
      <c r="AP7" s="837"/>
      <c r="AQ7" s="837"/>
      <c r="AR7" s="837"/>
      <c r="AS7" s="837"/>
      <c r="AT7" s="837"/>
      <c r="AU7" s="837"/>
      <c r="AV7" s="837"/>
      <c r="AW7" s="837"/>
      <c r="AX7" s="837"/>
      <c r="AY7" s="837"/>
      <c r="AZ7" s="837"/>
      <c r="BA7" s="837"/>
    </row>
    <row r="8" spans="1:53" s="2" customFormat="1" ht="27" customHeight="1">
      <c r="A8" s="854" t="s">
        <v>0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5" t="s">
        <v>96</v>
      </c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7" t="s">
        <v>98</v>
      </c>
      <c r="AO8" s="858"/>
      <c r="AP8" s="858"/>
      <c r="AQ8" s="858"/>
      <c r="AR8" s="858"/>
      <c r="AS8" s="858"/>
      <c r="AT8" s="858"/>
      <c r="AU8" s="858"/>
      <c r="AV8" s="858"/>
      <c r="AW8" s="858"/>
      <c r="AX8" s="858"/>
      <c r="AY8" s="858"/>
      <c r="AZ8" s="858"/>
      <c r="BA8" s="858"/>
    </row>
    <row r="9" spans="1:53" s="2" customFormat="1" ht="27.75" customHeight="1">
      <c r="A9" s="854" t="s">
        <v>73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37" t="s">
        <v>95</v>
      </c>
      <c r="Q9" s="838"/>
      <c r="R9" s="838"/>
      <c r="S9" s="838"/>
      <c r="T9" s="838"/>
      <c r="U9" s="838"/>
      <c r="V9" s="838"/>
      <c r="W9" s="838"/>
      <c r="X9" s="838"/>
      <c r="Y9" s="838"/>
      <c r="Z9" s="838"/>
      <c r="AA9" s="838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16:53" s="2" customFormat="1" ht="27.75" customHeight="1">
      <c r="P10" s="837" t="s">
        <v>181</v>
      </c>
      <c r="Q10" s="838"/>
      <c r="R10" s="838"/>
      <c r="S10" s="838"/>
      <c r="T10" s="838"/>
      <c r="U10" s="838"/>
      <c r="V10" s="838"/>
      <c r="W10" s="838"/>
      <c r="X10" s="838"/>
      <c r="Y10" s="838"/>
      <c r="Z10" s="838"/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8"/>
      <c r="AL10" s="10"/>
      <c r="AM10" s="10"/>
      <c r="AN10" s="860" t="s">
        <v>74</v>
      </c>
      <c r="AO10" s="860"/>
      <c r="AP10" s="860"/>
      <c r="AQ10" s="860"/>
      <c r="AR10" s="860"/>
      <c r="AS10" s="860"/>
      <c r="AT10" s="860"/>
      <c r="AU10" s="860"/>
      <c r="AV10" s="860"/>
      <c r="AW10" s="860"/>
      <c r="AX10" s="860"/>
      <c r="AY10" s="860"/>
      <c r="AZ10" s="860"/>
      <c r="BA10" s="860"/>
    </row>
    <row r="11" spans="16:53" s="2" customFormat="1" ht="27.75" customHeight="1">
      <c r="P11" s="837" t="s">
        <v>182</v>
      </c>
      <c r="Q11" s="838"/>
      <c r="R11" s="838"/>
      <c r="S11" s="838"/>
      <c r="T11" s="838"/>
      <c r="U11" s="838"/>
      <c r="V11" s="838"/>
      <c r="W11" s="838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9"/>
      <c r="AL11" s="10"/>
      <c r="AM11" s="10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</row>
    <row r="12" spans="16:53" s="2" customFormat="1" ht="26.25" customHeight="1"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839"/>
      <c r="AH12" s="839"/>
      <c r="AI12" s="839"/>
      <c r="AJ12" s="839"/>
      <c r="AK12" s="839"/>
      <c r="AL12" s="41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6:53" s="2" customFormat="1" ht="54.75" customHeight="1">
      <c r="P13" s="840" t="s">
        <v>183</v>
      </c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0"/>
      <c r="AG13" s="840"/>
      <c r="AH13" s="840"/>
      <c r="AI13" s="840"/>
      <c r="AJ13" s="840"/>
      <c r="AK13" s="840"/>
      <c r="AL13" s="840"/>
      <c r="AM13" s="840"/>
      <c r="AN13" s="840"/>
      <c r="AO13" s="841"/>
      <c r="AP13" s="841"/>
      <c r="AQ13" s="841"/>
      <c r="AR13" s="841"/>
      <c r="AS13" s="841"/>
      <c r="AT13" s="841"/>
      <c r="AU13" s="841"/>
      <c r="AV13" s="841"/>
      <c r="AW13" s="841"/>
      <c r="AX13" s="841"/>
      <c r="AY13" s="841"/>
      <c r="AZ13" s="841"/>
      <c r="BA13" s="841"/>
    </row>
    <row r="14" spans="16:53" s="2" customFormat="1" ht="10.5" customHeight="1">
      <c r="P14" s="845"/>
      <c r="Q14" s="846"/>
      <c r="R14" s="846"/>
      <c r="S14" s="846"/>
      <c r="T14" s="846"/>
      <c r="U14" s="846"/>
      <c r="V14" s="846"/>
      <c r="W14" s="846"/>
      <c r="X14" s="846"/>
      <c r="Y14" s="846"/>
      <c r="Z14" s="846"/>
      <c r="AA14" s="846"/>
      <c r="AB14" s="846"/>
      <c r="AC14" s="846"/>
      <c r="AD14" s="846"/>
      <c r="AE14" s="846"/>
      <c r="AF14" s="846"/>
      <c r="AG14" s="846"/>
      <c r="AH14" s="846"/>
      <c r="AI14" s="846"/>
      <c r="AJ14" s="846"/>
      <c r="AK14" s="846"/>
      <c r="AL14" s="846"/>
      <c r="AM14" s="846"/>
      <c r="AN14" s="847"/>
      <c r="AO14" s="847"/>
      <c r="AP14" s="847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6:53" s="2" customFormat="1" ht="3" customHeight="1"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8"/>
      <c r="AM15" s="848"/>
      <c r="AN15" s="848"/>
      <c r="AO15" s="848"/>
      <c r="AP15" s="848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6:53" s="2" customFormat="1" ht="25.5">
      <c r="P16" s="849" t="s">
        <v>97</v>
      </c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0"/>
      <c r="AJ16" s="850"/>
      <c r="AK16" s="850"/>
      <c r="AL16" s="850"/>
      <c r="AM16" s="850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41:53" s="2" customFormat="1" ht="18.75"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s="2" customFormat="1" ht="22.5">
      <c r="A18" s="851" t="s">
        <v>253</v>
      </c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1"/>
      <c r="AM18" s="851"/>
      <c r="AN18" s="851"/>
      <c r="AO18" s="851"/>
      <c r="AP18" s="851"/>
      <c r="AQ18" s="851"/>
      <c r="AR18" s="851"/>
      <c r="AS18" s="851"/>
      <c r="AT18" s="851"/>
      <c r="AU18" s="851"/>
      <c r="AV18" s="851"/>
      <c r="AW18" s="851"/>
      <c r="AX18" s="851"/>
      <c r="AY18" s="851"/>
      <c r="AZ18" s="851"/>
      <c r="BA18" s="851"/>
    </row>
    <row r="19" spans="1:53" s="2" customFormat="1" ht="19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8" customHeight="1">
      <c r="A20" s="852" t="s">
        <v>2</v>
      </c>
      <c r="B20" s="815" t="s">
        <v>3</v>
      </c>
      <c r="C20" s="816"/>
      <c r="D20" s="816"/>
      <c r="E20" s="817"/>
      <c r="F20" s="815" t="s">
        <v>4</v>
      </c>
      <c r="G20" s="816"/>
      <c r="H20" s="816"/>
      <c r="I20" s="817"/>
      <c r="J20" s="812" t="s">
        <v>5</v>
      </c>
      <c r="K20" s="813"/>
      <c r="L20" s="813"/>
      <c r="M20" s="813"/>
      <c r="N20" s="812" t="s">
        <v>6</v>
      </c>
      <c r="O20" s="813"/>
      <c r="P20" s="813"/>
      <c r="Q20" s="813"/>
      <c r="R20" s="814"/>
      <c r="S20" s="812" t="s">
        <v>7</v>
      </c>
      <c r="T20" s="859"/>
      <c r="U20" s="859"/>
      <c r="V20" s="859"/>
      <c r="W20" s="814"/>
      <c r="X20" s="812" t="s">
        <v>8</v>
      </c>
      <c r="Y20" s="813"/>
      <c r="Z20" s="813"/>
      <c r="AA20" s="814"/>
      <c r="AB20" s="815" t="s">
        <v>9</v>
      </c>
      <c r="AC20" s="816"/>
      <c r="AD20" s="816"/>
      <c r="AE20" s="817"/>
      <c r="AF20" s="815" t="s">
        <v>10</v>
      </c>
      <c r="AG20" s="816"/>
      <c r="AH20" s="816"/>
      <c r="AI20" s="817"/>
      <c r="AJ20" s="812" t="s">
        <v>11</v>
      </c>
      <c r="AK20" s="859"/>
      <c r="AL20" s="859"/>
      <c r="AM20" s="859"/>
      <c r="AN20" s="814"/>
      <c r="AO20" s="812" t="s">
        <v>12</v>
      </c>
      <c r="AP20" s="813"/>
      <c r="AQ20" s="813"/>
      <c r="AR20" s="813"/>
      <c r="AS20" s="842" t="s">
        <v>13</v>
      </c>
      <c r="AT20" s="843"/>
      <c r="AU20" s="843"/>
      <c r="AV20" s="843"/>
      <c r="AW20" s="844"/>
      <c r="AX20" s="812" t="s">
        <v>14</v>
      </c>
      <c r="AY20" s="813"/>
      <c r="AZ20" s="813"/>
      <c r="BA20" s="814"/>
    </row>
    <row r="21" spans="1:53" s="3" customFormat="1" ht="20.25" customHeight="1" thickBot="1">
      <c r="A21" s="853"/>
      <c r="B21" s="52">
        <v>1</v>
      </c>
      <c r="C21" s="53">
        <v>2</v>
      </c>
      <c r="D21" s="53">
        <v>3</v>
      </c>
      <c r="E21" s="54">
        <v>4</v>
      </c>
      <c r="F21" s="52">
        <v>5</v>
      </c>
      <c r="G21" s="53">
        <v>6</v>
      </c>
      <c r="H21" s="53">
        <v>7</v>
      </c>
      <c r="I21" s="54">
        <v>8</v>
      </c>
      <c r="J21" s="52">
        <v>9</v>
      </c>
      <c r="K21" s="53">
        <v>10</v>
      </c>
      <c r="L21" s="53">
        <v>11</v>
      </c>
      <c r="M21" s="55">
        <v>12</v>
      </c>
      <c r="N21" s="52">
        <v>13</v>
      </c>
      <c r="O21" s="53">
        <v>14</v>
      </c>
      <c r="P21" s="53">
        <v>15</v>
      </c>
      <c r="Q21" s="53">
        <v>16</v>
      </c>
      <c r="R21" s="54">
        <v>17</v>
      </c>
      <c r="S21" s="52">
        <v>18</v>
      </c>
      <c r="T21" s="53">
        <v>19</v>
      </c>
      <c r="U21" s="53">
        <v>20</v>
      </c>
      <c r="V21" s="53">
        <v>21</v>
      </c>
      <c r="W21" s="54">
        <v>22</v>
      </c>
      <c r="X21" s="52">
        <v>23</v>
      </c>
      <c r="Y21" s="53">
        <v>24</v>
      </c>
      <c r="Z21" s="53">
        <v>25</v>
      </c>
      <c r="AA21" s="54">
        <v>26</v>
      </c>
      <c r="AB21" s="52">
        <v>27</v>
      </c>
      <c r="AC21" s="53">
        <v>28</v>
      </c>
      <c r="AD21" s="53">
        <v>29</v>
      </c>
      <c r="AE21" s="54">
        <v>30</v>
      </c>
      <c r="AF21" s="52">
        <v>31</v>
      </c>
      <c r="AG21" s="53">
        <v>32</v>
      </c>
      <c r="AH21" s="53">
        <v>33</v>
      </c>
      <c r="AI21" s="54">
        <v>34</v>
      </c>
      <c r="AJ21" s="52">
        <v>35</v>
      </c>
      <c r="AK21" s="53">
        <v>36</v>
      </c>
      <c r="AL21" s="53">
        <v>37</v>
      </c>
      <c r="AM21" s="53">
        <v>38</v>
      </c>
      <c r="AN21" s="54">
        <v>39</v>
      </c>
      <c r="AO21" s="52">
        <v>40</v>
      </c>
      <c r="AP21" s="53">
        <v>41</v>
      </c>
      <c r="AQ21" s="53">
        <v>42</v>
      </c>
      <c r="AR21" s="55">
        <v>43</v>
      </c>
      <c r="AS21" s="52">
        <v>44</v>
      </c>
      <c r="AT21" s="53">
        <v>45</v>
      </c>
      <c r="AU21" s="53">
        <v>46</v>
      </c>
      <c r="AV21" s="53">
        <v>47</v>
      </c>
      <c r="AW21" s="54">
        <v>48</v>
      </c>
      <c r="AX21" s="52">
        <v>49</v>
      </c>
      <c r="AY21" s="53">
        <v>50</v>
      </c>
      <c r="AZ21" s="53">
        <v>51</v>
      </c>
      <c r="BA21" s="54">
        <v>52</v>
      </c>
    </row>
    <row r="22" spans="1:53" ht="19.5" customHeight="1">
      <c r="A22" s="49">
        <v>1</v>
      </c>
      <c r="B22" s="50" t="s">
        <v>94</v>
      </c>
      <c r="C22" s="28" t="s">
        <v>94</v>
      </c>
      <c r="D22" s="28" t="s">
        <v>94</v>
      </c>
      <c r="E22" s="51" t="s">
        <v>94</v>
      </c>
      <c r="F22" s="50" t="s">
        <v>94</v>
      </c>
      <c r="G22" s="28" t="s">
        <v>94</v>
      </c>
      <c r="H22" s="28" t="s">
        <v>94</v>
      </c>
      <c r="I22" s="51" t="s">
        <v>94</v>
      </c>
      <c r="J22" s="50" t="s">
        <v>94</v>
      </c>
      <c r="K22" s="28" t="s">
        <v>94</v>
      </c>
      <c r="L22" s="28" t="s">
        <v>94</v>
      </c>
      <c r="M22" s="51" t="s">
        <v>94</v>
      </c>
      <c r="N22" s="50" t="s">
        <v>94</v>
      </c>
      <c r="O22" s="28" t="s">
        <v>94</v>
      </c>
      <c r="P22" s="28" t="s">
        <v>94</v>
      </c>
      <c r="Q22" s="28" t="s">
        <v>15</v>
      </c>
      <c r="R22" s="51" t="s">
        <v>15</v>
      </c>
      <c r="S22" s="50" t="s">
        <v>16</v>
      </c>
      <c r="T22" s="28" t="s">
        <v>94</v>
      </c>
      <c r="U22" s="28" t="s">
        <v>94</v>
      </c>
      <c r="V22" s="28" t="s">
        <v>94</v>
      </c>
      <c r="W22" s="51" t="s">
        <v>94</v>
      </c>
      <c r="X22" s="50" t="s">
        <v>94</v>
      </c>
      <c r="Y22" s="28" t="s">
        <v>94</v>
      </c>
      <c r="Z22" s="28" t="s">
        <v>94</v>
      </c>
      <c r="AA22" s="51" t="s">
        <v>94</v>
      </c>
      <c r="AB22" s="65" t="s">
        <v>94</v>
      </c>
      <c r="AC22" s="66" t="s">
        <v>138</v>
      </c>
      <c r="AD22" s="66" t="s">
        <v>16</v>
      </c>
      <c r="AE22" s="67" t="s">
        <v>16</v>
      </c>
      <c r="AF22" s="65" t="s">
        <v>16</v>
      </c>
      <c r="AG22" s="66" t="s">
        <v>94</v>
      </c>
      <c r="AH22" s="66" t="s">
        <v>94</v>
      </c>
      <c r="AI22" s="67" t="s">
        <v>94</v>
      </c>
      <c r="AJ22" s="65" t="s">
        <v>94</v>
      </c>
      <c r="AK22" s="66" t="s">
        <v>94</v>
      </c>
      <c r="AL22" s="66" t="s">
        <v>94</v>
      </c>
      <c r="AM22" s="66" t="s">
        <v>94</v>
      </c>
      <c r="AN22" s="68" t="s">
        <v>94</v>
      </c>
      <c r="AO22" s="27" t="s">
        <v>94</v>
      </c>
      <c r="AP22" s="28" t="s">
        <v>15</v>
      </c>
      <c r="AQ22" s="28" t="s">
        <v>15</v>
      </c>
      <c r="AR22" s="51" t="s">
        <v>16</v>
      </c>
      <c r="AS22" s="50" t="s">
        <v>16</v>
      </c>
      <c r="AT22" s="28" t="s">
        <v>16</v>
      </c>
      <c r="AU22" s="28" t="s">
        <v>16</v>
      </c>
      <c r="AV22" s="28" t="s">
        <v>16</v>
      </c>
      <c r="AW22" s="51" t="s">
        <v>16</v>
      </c>
      <c r="AX22" s="27" t="s">
        <v>16</v>
      </c>
      <c r="AY22" s="28" t="s">
        <v>16</v>
      </c>
      <c r="AZ22" s="28" t="s">
        <v>16</v>
      </c>
      <c r="BA22" s="51" t="s">
        <v>16</v>
      </c>
    </row>
    <row r="23" spans="1:53" ht="19.5" customHeight="1" thickBot="1">
      <c r="A23" s="37">
        <v>2</v>
      </c>
      <c r="B23" s="584" t="s">
        <v>94</v>
      </c>
      <c r="C23" s="582" t="s">
        <v>94</v>
      </c>
      <c r="D23" s="582" t="s">
        <v>94</v>
      </c>
      <c r="E23" s="581" t="s">
        <v>94</v>
      </c>
      <c r="F23" s="584" t="s">
        <v>94</v>
      </c>
      <c r="G23" s="582" t="s">
        <v>94</v>
      </c>
      <c r="H23" s="582" t="s">
        <v>94</v>
      </c>
      <c r="I23" s="581" t="s">
        <v>94</v>
      </c>
      <c r="J23" s="584" t="s">
        <v>94</v>
      </c>
      <c r="K23" s="582" t="s">
        <v>94</v>
      </c>
      <c r="L23" s="582" t="s">
        <v>94</v>
      </c>
      <c r="M23" s="581" t="s">
        <v>94</v>
      </c>
      <c r="N23" s="584" t="s">
        <v>94</v>
      </c>
      <c r="O23" s="582" t="s">
        <v>94</v>
      </c>
      <c r="P23" s="582" t="s">
        <v>94</v>
      </c>
      <c r="Q23" s="582" t="s">
        <v>15</v>
      </c>
      <c r="R23" s="581" t="s">
        <v>15</v>
      </c>
      <c r="S23" s="584" t="s">
        <v>16</v>
      </c>
      <c r="T23" s="582" t="s">
        <v>16</v>
      </c>
      <c r="U23" s="582" t="s">
        <v>94</v>
      </c>
      <c r="V23" s="582" t="s">
        <v>94</v>
      </c>
      <c r="W23" s="581" t="s">
        <v>94</v>
      </c>
      <c r="X23" s="584" t="s">
        <v>94</v>
      </c>
      <c r="Y23" s="582" t="s">
        <v>94</v>
      </c>
      <c r="Z23" s="582" t="s">
        <v>94</v>
      </c>
      <c r="AA23" s="585" t="s">
        <v>94</v>
      </c>
      <c r="AB23" s="584" t="s">
        <v>94</v>
      </c>
      <c r="AC23" s="582" t="s">
        <v>94</v>
      </c>
      <c r="AD23" s="582" t="s">
        <v>94</v>
      </c>
      <c r="AE23" s="585" t="s">
        <v>94</v>
      </c>
      <c r="AF23" s="584" t="s">
        <v>94</v>
      </c>
      <c r="AG23" s="582" t="s">
        <v>94</v>
      </c>
      <c r="AH23" s="582" t="s">
        <v>15</v>
      </c>
      <c r="AI23" s="585" t="s">
        <v>15</v>
      </c>
      <c r="AJ23" s="584" t="s">
        <v>17</v>
      </c>
      <c r="AK23" s="582" t="s">
        <v>17</v>
      </c>
      <c r="AL23" s="582" t="s">
        <v>17</v>
      </c>
      <c r="AM23" s="582" t="s">
        <v>18</v>
      </c>
      <c r="AN23" s="581" t="s">
        <v>18</v>
      </c>
      <c r="AO23" s="583" t="s">
        <v>18</v>
      </c>
      <c r="AP23" s="582" t="s">
        <v>18</v>
      </c>
      <c r="AQ23" s="582" t="s">
        <v>93</v>
      </c>
      <c r="AR23" s="581"/>
      <c r="AS23" s="831"/>
      <c r="AT23" s="832"/>
      <c r="AU23" s="832"/>
      <c r="AV23" s="832"/>
      <c r="AW23" s="833"/>
      <c r="AX23" s="834"/>
      <c r="AY23" s="835"/>
      <c r="AZ23" s="835"/>
      <c r="BA23" s="836"/>
    </row>
    <row r="24" spans="1:53" ht="19.5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5"/>
      <c r="AK24" s="35"/>
      <c r="AL24" s="35"/>
      <c r="AM24" s="35"/>
      <c r="AN24" s="35"/>
      <c r="AO24" s="35"/>
      <c r="AP24" s="35"/>
      <c r="AQ24" s="35"/>
      <c r="AR24" s="35"/>
      <c r="AS24" s="34"/>
      <c r="AT24" s="8"/>
      <c r="AU24" s="8"/>
      <c r="AV24" s="8"/>
      <c r="AW24" s="8"/>
      <c r="AX24" s="8"/>
      <c r="AY24" s="8"/>
      <c r="AZ24" s="8"/>
      <c r="BA24" s="8"/>
    </row>
    <row r="25" spans="1:53" s="4" customFormat="1" ht="21" customHeight="1">
      <c r="A25" s="829" t="s">
        <v>260</v>
      </c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29"/>
      <c r="AH25" s="829"/>
      <c r="AI25" s="829"/>
      <c r="AJ25" s="829"/>
      <c r="AK25" s="829"/>
      <c r="AL25" s="829"/>
      <c r="AM25" s="829"/>
      <c r="AN25" s="829"/>
      <c r="AO25" s="829"/>
      <c r="AP25" s="829"/>
      <c r="AQ25" s="829"/>
      <c r="AR25" s="829"/>
      <c r="AS25" s="829"/>
      <c r="AT25" s="829"/>
      <c r="AU25" s="829"/>
      <c r="AV25" s="829"/>
      <c r="AW25" s="829"/>
      <c r="AX25" s="829"/>
      <c r="AY25" s="829"/>
      <c r="AZ25" s="829"/>
      <c r="BA25" s="829"/>
    </row>
    <row r="26" spans="48:52" ht="15.75">
      <c r="AV26" s="9"/>
      <c r="AW26" s="9"/>
      <c r="AX26" s="9"/>
      <c r="AY26" s="9"/>
      <c r="AZ26" s="9"/>
    </row>
    <row r="27" spans="1:53" ht="21.75" customHeight="1">
      <c r="A27" s="830" t="s">
        <v>92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45"/>
      <c r="AA27" s="830" t="s">
        <v>91</v>
      </c>
      <c r="AB27" s="830"/>
      <c r="AC27" s="830"/>
      <c r="AD27" s="830"/>
      <c r="AE27" s="830"/>
      <c r="AF27" s="830"/>
      <c r="AG27" s="830"/>
      <c r="AH27" s="830"/>
      <c r="AI27" s="830"/>
      <c r="AJ27" s="830"/>
      <c r="AK27" s="830"/>
      <c r="AL27" s="830"/>
      <c r="AM27" s="830"/>
      <c r="AN27" s="46"/>
      <c r="AO27" s="830" t="s">
        <v>240</v>
      </c>
      <c r="AP27" s="830"/>
      <c r="AQ27" s="830"/>
      <c r="AR27" s="830"/>
      <c r="AS27" s="830"/>
      <c r="AT27" s="830"/>
      <c r="AU27" s="830"/>
      <c r="AV27" s="830"/>
      <c r="AW27" s="830"/>
      <c r="AX27" s="830"/>
      <c r="AY27" s="830"/>
      <c r="AZ27" s="830"/>
      <c r="BA27" s="830"/>
    </row>
    <row r="28" spans="1:53" ht="11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2"/>
    </row>
    <row r="29" spans="1:53" ht="22.5" customHeight="1">
      <c r="A29" s="802" t="s">
        <v>2</v>
      </c>
      <c r="B29" s="803"/>
      <c r="C29" s="742" t="s">
        <v>19</v>
      </c>
      <c r="D29" s="808"/>
      <c r="E29" s="808"/>
      <c r="F29" s="803"/>
      <c r="G29" s="733" t="s">
        <v>90</v>
      </c>
      <c r="H29" s="734"/>
      <c r="I29" s="735"/>
      <c r="J29" s="733" t="s">
        <v>20</v>
      </c>
      <c r="K29" s="808"/>
      <c r="L29" s="808"/>
      <c r="M29" s="803"/>
      <c r="N29" s="733" t="s">
        <v>261</v>
      </c>
      <c r="O29" s="808"/>
      <c r="P29" s="803"/>
      <c r="Q29" s="733" t="s">
        <v>242</v>
      </c>
      <c r="R29" s="821"/>
      <c r="S29" s="822"/>
      <c r="T29" s="733" t="s">
        <v>89</v>
      </c>
      <c r="U29" s="808"/>
      <c r="V29" s="803"/>
      <c r="W29" s="733" t="s">
        <v>44</v>
      </c>
      <c r="X29" s="808"/>
      <c r="Y29" s="803"/>
      <c r="Z29" s="31"/>
      <c r="AA29" s="724" t="s">
        <v>43</v>
      </c>
      <c r="AB29" s="725"/>
      <c r="AC29" s="725"/>
      <c r="AD29" s="725"/>
      <c r="AE29" s="725"/>
      <c r="AF29" s="725"/>
      <c r="AG29" s="726"/>
      <c r="AH29" s="733" t="s">
        <v>79</v>
      </c>
      <c r="AI29" s="734"/>
      <c r="AJ29" s="735"/>
      <c r="AK29" s="742" t="s">
        <v>42</v>
      </c>
      <c r="AL29" s="743"/>
      <c r="AM29" s="744"/>
      <c r="AN29" s="33"/>
      <c r="AO29" s="820" t="s">
        <v>241</v>
      </c>
      <c r="AP29" s="820"/>
      <c r="AQ29" s="820"/>
      <c r="AR29" s="820"/>
      <c r="AS29" s="733" t="s">
        <v>262</v>
      </c>
      <c r="AT29" s="808"/>
      <c r="AU29" s="808"/>
      <c r="AV29" s="808"/>
      <c r="AW29" s="803"/>
      <c r="AX29" s="818" t="s">
        <v>79</v>
      </c>
      <c r="AY29" s="818"/>
      <c r="AZ29" s="818"/>
      <c r="BA29" s="819"/>
    </row>
    <row r="30" spans="1:53" ht="15.75" customHeight="1">
      <c r="A30" s="804"/>
      <c r="B30" s="805"/>
      <c r="C30" s="804"/>
      <c r="D30" s="809"/>
      <c r="E30" s="809"/>
      <c r="F30" s="805"/>
      <c r="G30" s="736"/>
      <c r="H30" s="737"/>
      <c r="I30" s="738"/>
      <c r="J30" s="804"/>
      <c r="K30" s="809"/>
      <c r="L30" s="809"/>
      <c r="M30" s="805"/>
      <c r="N30" s="804"/>
      <c r="O30" s="809"/>
      <c r="P30" s="805"/>
      <c r="Q30" s="823"/>
      <c r="R30" s="824"/>
      <c r="S30" s="825"/>
      <c r="T30" s="804"/>
      <c r="U30" s="809"/>
      <c r="V30" s="805"/>
      <c r="W30" s="804"/>
      <c r="X30" s="809"/>
      <c r="Y30" s="805"/>
      <c r="Z30" s="31"/>
      <c r="AA30" s="727"/>
      <c r="AB30" s="728"/>
      <c r="AC30" s="728"/>
      <c r="AD30" s="728"/>
      <c r="AE30" s="728"/>
      <c r="AF30" s="728"/>
      <c r="AG30" s="729"/>
      <c r="AH30" s="736"/>
      <c r="AI30" s="737"/>
      <c r="AJ30" s="738"/>
      <c r="AK30" s="745"/>
      <c r="AL30" s="746"/>
      <c r="AM30" s="747"/>
      <c r="AN30" s="33"/>
      <c r="AO30" s="820"/>
      <c r="AP30" s="820"/>
      <c r="AQ30" s="820"/>
      <c r="AR30" s="820"/>
      <c r="AS30" s="804"/>
      <c r="AT30" s="809"/>
      <c r="AU30" s="809"/>
      <c r="AV30" s="809"/>
      <c r="AW30" s="805"/>
      <c r="AX30" s="818"/>
      <c r="AY30" s="818"/>
      <c r="AZ30" s="818"/>
      <c r="BA30" s="819"/>
    </row>
    <row r="31" spans="1:53" ht="42" customHeight="1">
      <c r="A31" s="806"/>
      <c r="B31" s="807"/>
      <c r="C31" s="806"/>
      <c r="D31" s="810"/>
      <c r="E31" s="810"/>
      <c r="F31" s="807"/>
      <c r="G31" s="739"/>
      <c r="H31" s="740"/>
      <c r="I31" s="741"/>
      <c r="J31" s="806"/>
      <c r="K31" s="810"/>
      <c r="L31" s="810"/>
      <c r="M31" s="807"/>
      <c r="N31" s="806"/>
      <c r="O31" s="810"/>
      <c r="P31" s="807"/>
      <c r="Q31" s="826"/>
      <c r="R31" s="827"/>
      <c r="S31" s="828"/>
      <c r="T31" s="806"/>
      <c r="U31" s="810"/>
      <c r="V31" s="807"/>
      <c r="W31" s="806"/>
      <c r="X31" s="810"/>
      <c r="Y31" s="807"/>
      <c r="Z31" s="31"/>
      <c r="AA31" s="730"/>
      <c r="AB31" s="731"/>
      <c r="AC31" s="731"/>
      <c r="AD31" s="731"/>
      <c r="AE31" s="731"/>
      <c r="AF31" s="731"/>
      <c r="AG31" s="732"/>
      <c r="AH31" s="739"/>
      <c r="AI31" s="740"/>
      <c r="AJ31" s="741"/>
      <c r="AK31" s="748"/>
      <c r="AL31" s="749"/>
      <c r="AM31" s="750"/>
      <c r="AN31" s="33"/>
      <c r="AO31" s="820"/>
      <c r="AP31" s="820"/>
      <c r="AQ31" s="820"/>
      <c r="AR31" s="820"/>
      <c r="AS31" s="804"/>
      <c r="AT31" s="809"/>
      <c r="AU31" s="809"/>
      <c r="AV31" s="809"/>
      <c r="AW31" s="805"/>
      <c r="AX31" s="818"/>
      <c r="AY31" s="818"/>
      <c r="AZ31" s="818"/>
      <c r="BA31" s="819"/>
    </row>
    <row r="32" spans="1:53" ht="21.75" customHeight="1">
      <c r="A32" s="714">
        <v>1</v>
      </c>
      <c r="B32" s="715"/>
      <c r="C32" s="782">
        <v>33</v>
      </c>
      <c r="D32" s="799"/>
      <c r="E32" s="799"/>
      <c r="F32" s="800"/>
      <c r="G32" s="787">
        <v>5</v>
      </c>
      <c r="H32" s="788"/>
      <c r="I32" s="789"/>
      <c r="J32" s="787"/>
      <c r="K32" s="788"/>
      <c r="L32" s="788"/>
      <c r="M32" s="789"/>
      <c r="N32" s="787"/>
      <c r="O32" s="788"/>
      <c r="P32" s="789"/>
      <c r="Q32" s="790"/>
      <c r="R32" s="791"/>
      <c r="S32" s="792"/>
      <c r="T32" s="787">
        <v>14</v>
      </c>
      <c r="U32" s="780"/>
      <c r="V32" s="781"/>
      <c r="W32" s="782">
        <f>C32+G32+J32+N32+Q32+T32</f>
        <v>52</v>
      </c>
      <c r="X32" s="783"/>
      <c r="Y32" s="784"/>
      <c r="Z32" s="31"/>
      <c r="AA32" s="765" t="s">
        <v>41</v>
      </c>
      <c r="AB32" s="766"/>
      <c r="AC32" s="766"/>
      <c r="AD32" s="766"/>
      <c r="AE32" s="766"/>
      <c r="AF32" s="766"/>
      <c r="AG32" s="767"/>
      <c r="AH32" s="771">
        <v>4</v>
      </c>
      <c r="AI32" s="772"/>
      <c r="AJ32" s="773"/>
      <c r="AK32" s="777">
        <v>3</v>
      </c>
      <c r="AL32" s="778"/>
      <c r="AM32" s="778"/>
      <c r="AN32" s="33"/>
      <c r="AO32" s="793">
        <v>1</v>
      </c>
      <c r="AP32" s="794"/>
      <c r="AQ32" s="794"/>
      <c r="AR32" s="795"/>
      <c r="AS32" s="764" t="s">
        <v>145</v>
      </c>
      <c r="AT32" s="764"/>
      <c r="AU32" s="764"/>
      <c r="AV32" s="764"/>
      <c r="AW32" s="764"/>
      <c r="AX32" s="811">
        <v>4</v>
      </c>
      <c r="AY32" s="811"/>
      <c r="AZ32" s="811"/>
      <c r="BA32" s="811"/>
    </row>
    <row r="33" spans="1:53" ht="25.5" customHeight="1">
      <c r="A33" s="714">
        <v>2</v>
      </c>
      <c r="B33" s="715"/>
      <c r="C33" s="782">
        <v>28</v>
      </c>
      <c r="D33" s="799"/>
      <c r="E33" s="799"/>
      <c r="F33" s="800"/>
      <c r="G33" s="787">
        <v>4</v>
      </c>
      <c r="H33" s="788"/>
      <c r="I33" s="789"/>
      <c r="J33" s="787">
        <v>3</v>
      </c>
      <c r="K33" s="788"/>
      <c r="L33" s="788"/>
      <c r="M33" s="789"/>
      <c r="N33" s="787">
        <v>4</v>
      </c>
      <c r="O33" s="788"/>
      <c r="P33" s="789"/>
      <c r="Q33" s="801">
        <v>1</v>
      </c>
      <c r="R33" s="791"/>
      <c r="S33" s="792"/>
      <c r="T33" s="779">
        <v>2</v>
      </c>
      <c r="U33" s="780"/>
      <c r="V33" s="781"/>
      <c r="W33" s="782">
        <f>C33+G33+J33+N33+Q33+T33</f>
        <v>42</v>
      </c>
      <c r="X33" s="783"/>
      <c r="Y33" s="784"/>
      <c r="Z33" s="31"/>
      <c r="AA33" s="768"/>
      <c r="AB33" s="769"/>
      <c r="AC33" s="769"/>
      <c r="AD33" s="769"/>
      <c r="AE33" s="769"/>
      <c r="AF33" s="769"/>
      <c r="AG33" s="770"/>
      <c r="AH33" s="774"/>
      <c r="AI33" s="775"/>
      <c r="AJ33" s="776"/>
      <c r="AK33" s="778"/>
      <c r="AL33" s="778"/>
      <c r="AM33" s="778"/>
      <c r="AN33" s="32"/>
      <c r="AO33" s="793"/>
      <c r="AP33" s="794"/>
      <c r="AQ33" s="794"/>
      <c r="AR33" s="795"/>
      <c r="AS33" s="764"/>
      <c r="AT33" s="764"/>
      <c r="AU33" s="764"/>
      <c r="AV33" s="764"/>
      <c r="AW33" s="764"/>
      <c r="AX33" s="811"/>
      <c r="AY33" s="811"/>
      <c r="AZ33" s="811"/>
      <c r="BA33" s="811"/>
    </row>
    <row r="34" spans="1:53" ht="34.5" customHeight="1">
      <c r="A34" s="751" t="s">
        <v>22</v>
      </c>
      <c r="B34" s="752"/>
      <c r="C34" s="753">
        <f>SUM(C32:F33)</f>
        <v>61</v>
      </c>
      <c r="D34" s="754"/>
      <c r="E34" s="754"/>
      <c r="F34" s="755"/>
      <c r="G34" s="756">
        <f>SUM(G32:I33)</f>
        <v>9</v>
      </c>
      <c r="H34" s="757"/>
      <c r="I34" s="752"/>
      <c r="J34" s="758">
        <f>SUM(J32:M33)</f>
        <v>3</v>
      </c>
      <c r="K34" s="759"/>
      <c r="L34" s="759"/>
      <c r="M34" s="760"/>
      <c r="N34" s="758">
        <f>SUM(N32:P33)</f>
        <v>4</v>
      </c>
      <c r="O34" s="759"/>
      <c r="P34" s="760"/>
      <c r="Q34" s="761">
        <f>SUM(Q32:S33)</f>
        <v>1</v>
      </c>
      <c r="R34" s="762"/>
      <c r="S34" s="763"/>
      <c r="T34" s="756">
        <f>SUM(T32:V33)</f>
        <v>16</v>
      </c>
      <c r="U34" s="785"/>
      <c r="V34" s="786"/>
      <c r="W34" s="756">
        <f>SUM(W32:Y33)</f>
        <v>94</v>
      </c>
      <c r="X34" s="785"/>
      <c r="Y34" s="786"/>
      <c r="Z34" s="31"/>
      <c r="AA34" s="716" t="s">
        <v>21</v>
      </c>
      <c r="AB34" s="717"/>
      <c r="AC34" s="717"/>
      <c r="AD34" s="717"/>
      <c r="AE34" s="717"/>
      <c r="AF34" s="717"/>
      <c r="AG34" s="718"/>
      <c r="AH34" s="719">
        <v>4</v>
      </c>
      <c r="AI34" s="720"/>
      <c r="AJ34" s="721"/>
      <c r="AK34" s="719">
        <v>4</v>
      </c>
      <c r="AL34" s="722"/>
      <c r="AM34" s="723"/>
      <c r="AN34" s="30"/>
      <c r="AO34" s="796"/>
      <c r="AP34" s="797"/>
      <c r="AQ34" s="797"/>
      <c r="AR34" s="798"/>
      <c r="AS34" s="764"/>
      <c r="AT34" s="764"/>
      <c r="AU34" s="764"/>
      <c r="AV34" s="764"/>
      <c r="AW34" s="764"/>
      <c r="AX34" s="811"/>
      <c r="AY34" s="811"/>
      <c r="AZ34" s="811"/>
      <c r="BA34" s="811"/>
    </row>
  </sheetData>
  <sheetProtection selectLockedCells="1" selectUnlockedCells="1"/>
  <mergeCells count="89">
    <mergeCell ref="A5:O5"/>
    <mergeCell ref="AN5:BA7"/>
    <mergeCell ref="A6:O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A25:BA25"/>
    <mergeCell ref="A27:Y27"/>
    <mergeCell ref="AA27:AM27"/>
    <mergeCell ref="AO27:BA27"/>
    <mergeCell ref="AS23:AW23"/>
    <mergeCell ref="AX23:BA23"/>
    <mergeCell ref="T29:V31"/>
    <mergeCell ref="W29:Y31"/>
    <mergeCell ref="AO29:AR31"/>
    <mergeCell ref="B20:E20"/>
    <mergeCell ref="F20:I20"/>
    <mergeCell ref="J20:M20"/>
    <mergeCell ref="Q29:S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W34:Y34"/>
    <mergeCell ref="N32:P32"/>
    <mergeCell ref="Q32:S32"/>
    <mergeCell ref="T32:V32"/>
    <mergeCell ref="W32:Y32"/>
    <mergeCell ref="AO32:AR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9"/>
  <sheetViews>
    <sheetView tabSelected="1" view="pageBreakPreview" zoomScale="75" zoomScaleNormal="50" zoomScaleSheetLayoutView="75" zoomScalePageLayoutView="0" workbookViewId="0" topLeftCell="A7">
      <selection activeCell="J36" sqref="J36:L36"/>
    </sheetView>
  </sheetViews>
  <sheetFormatPr defaultColWidth="9.00390625" defaultRowHeight="12.75"/>
  <cols>
    <col min="1" max="1" width="8.75390625" style="15" customWidth="1"/>
    <col min="2" max="2" width="62.1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375" style="18" customWidth="1"/>
    <col min="8" max="8" width="9.375" style="16" customWidth="1"/>
    <col min="9" max="9" width="8.875" style="13" customWidth="1"/>
    <col min="10" max="10" width="8.375" style="13" customWidth="1"/>
    <col min="11" max="11" width="8.00390625" style="13" customWidth="1"/>
    <col min="12" max="12" width="8.875" style="13" customWidth="1"/>
    <col min="13" max="13" width="9.125" style="13" customWidth="1"/>
    <col min="14" max="16" width="7.625" style="13" customWidth="1"/>
    <col min="17" max="17" width="8.125" style="13" customWidth="1"/>
    <col min="18" max="18" width="9.125" style="5" customWidth="1"/>
    <col min="19" max="19" width="53.00390625" style="5" customWidth="1"/>
    <col min="20" max="20" width="9.125" style="5" customWidth="1"/>
    <col min="21" max="21" width="1.00390625" style="5" customWidth="1"/>
    <col min="22" max="23" width="9.125" style="5" customWidth="1"/>
    <col min="24" max="24" width="51.875" style="5" customWidth="1"/>
    <col min="25" max="16384" width="9.125" style="5" customWidth="1"/>
  </cols>
  <sheetData>
    <row r="1" spans="1:17" s="77" customFormat="1" ht="19.5" customHeight="1" thickBot="1">
      <c r="A1" s="926" t="s">
        <v>259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8"/>
      <c r="O1" s="928"/>
      <c r="P1" s="928"/>
      <c r="Q1" s="928"/>
    </row>
    <row r="2" spans="1:17" s="77" customFormat="1" ht="19.5" customHeight="1">
      <c r="A2" s="948" t="s">
        <v>48</v>
      </c>
      <c r="B2" s="886" t="s">
        <v>24</v>
      </c>
      <c r="C2" s="958" t="s">
        <v>78</v>
      </c>
      <c r="D2" s="959"/>
      <c r="E2" s="959"/>
      <c r="F2" s="960"/>
      <c r="G2" s="881" t="s">
        <v>25</v>
      </c>
      <c r="H2" s="885" t="s">
        <v>49</v>
      </c>
      <c r="I2" s="885"/>
      <c r="J2" s="885"/>
      <c r="K2" s="885"/>
      <c r="L2" s="885"/>
      <c r="M2" s="885"/>
      <c r="N2" s="938" t="s">
        <v>130</v>
      </c>
      <c r="O2" s="939"/>
      <c r="P2" s="939"/>
      <c r="Q2" s="940"/>
    </row>
    <row r="3" spans="1:17" s="77" customFormat="1" ht="19.5" customHeight="1">
      <c r="A3" s="949"/>
      <c r="B3" s="887"/>
      <c r="C3" s="961"/>
      <c r="D3" s="962"/>
      <c r="E3" s="962"/>
      <c r="F3" s="963"/>
      <c r="G3" s="882"/>
      <c r="H3" s="879" t="s">
        <v>26</v>
      </c>
      <c r="I3" s="887" t="s">
        <v>50</v>
      </c>
      <c r="J3" s="931"/>
      <c r="K3" s="931"/>
      <c r="L3" s="931"/>
      <c r="M3" s="932" t="s">
        <v>27</v>
      </c>
      <c r="N3" s="941"/>
      <c r="O3" s="930"/>
      <c r="P3" s="930"/>
      <c r="Q3" s="942"/>
    </row>
    <row r="4" spans="1:17" s="77" customFormat="1" ht="19.5" customHeight="1">
      <c r="A4" s="949"/>
      <c r="B4" s="887"/>
      <c r="C4" s="893" t="s">
        <v>51</v>
      </c>
      <c r="D4" s="893" t="s">
        <v>52</v>
      </c>
      <c r="E4" s="904" t="s">
        <v>53</v>
      </c>
      <c r="F4" s="905"/>
      <c r="G4" s="882"/>
      <c r="H4" s="879"/>
      <c r="I4" s="955" t="s">
        <v>22</v>
      </c>
      <c r="J4" s="930" t="s">
        <v>54</v>
      </c>
      <c r="K4" s="930"/>
      <c r="L4" s="930"/>
      <c r="M4" s="945"/>
      <c r="N4" s="943" t="s">
        <v>75</v>
      </c>
      <c r="O4" s="944"/>
      <c r="P4" s="944" t="s">
        <v>76</v>
      </c>
      <c r="Q4" s="954"/>
    </row>
    <row r="5" spans="1:17" s="77" customFormat="1" ht="19.5" customHeight="1">
      <c r="A5" s="949"/>
      <c r="B5" s="887"/>
      <c r="C5" s="879"/>
      <c r="D5" s="879"/>
      <c r="E5" s="932" t="s">
        <v>55</v>
      </c>
      <c r="F5" s="906" t="s">
        <v>56</v>
      </c>
      <c r="G5" s="883"/>
      <c r="H5" s="879"/>
      <c r="I5" s="956"/>
      <c r="J5" s="893" t="s">
        <v>28</v>
      </c>
      <c r="K5" s="893" t="s">
        <v>117</v>
      </c>
      <c r="L5" s="893" t="s">
        <v>29</v>
      </c>
      <c r="M5" s="946"/>
      <c r="N5" s="177">
        <v>1</v>
      </c>
      <c r="O5" s="178">
        <v>2</v>
      </c>
      <c r="P5" s="178">
        <v>3</v>
      </c>
      <c r="Q5" s="179">
        <v>4</v>
      </c>
    </row>
    <row r="6" spans="1:17" s="77" customFormat="1" ht="19.5" customHeight="1">
      <c r="A6" s="949"/>
      <c r="B6" s="887"/>
      <c r="C6" s="879"/>
      <c r="D6" s="879"/>
      <c r="E6" s="933"/>
      <c r="F6" s="906"/>
      <c r="G6" s="883"/>
      <c r="H6" s="879"/>
      <c r="I6" s="956"/>
      <c r="J6" s="893"/>
      <c r="K6" s="893"/>
      <c r="L6" s="893"/>
      <c r="M6" s="946"/>
      <c r="N6" s="951" t="s">
        <v>77</v>
      </c>
      <c r="O6" s="952"/>
      <c r="P6" s="952"/>
      <c r="Q6" s="953"/>
    </row>
    <row r="7" spans="1:17" s="77" customFormat="1" ht="26.25" customHeight="1" thickBot="1">
      <c r="A7" s="950"/>
      <c r="B7" s="888"/>
      <c r="C7" s="880"/>
      <c r="D7" s="880"/>
      <c r="E7" s="934"/>
      <c r="F7" s="907"/>
      <c r="G7" s="884"/>
      <c r="H7" s="880"/>
      <c r="I7" s="957"/>
      <c r="J7" s="929"/>
      <c r="K7" s="929"/>
      <c r="L7" s="929"/>
      <c r="M7" s="947"/>
      <c r="N7" s="180">
        <v>15</v>
      </c>
      <c r="O7" s="181">
        <v>18</v>
      </c>
      <c r="P7" s="181">
        <v>15</v>
      </c>
      <c r="Q7" s="182">
        <v>13</v>
      </c>
    </row>
    <row r="8" spans="1:17" s="77" customFormat="1" ht="19.5" customHeight="1" thickBot="1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4">
        <v>13</v>
      </c>
      <c r="N8" s="185">
        <v>14</v>
      </c>
      <c r="O8" s="186">
        <v>15</v>
      </c>
      <c r="P8" s="186">
        <v>16</v>
      </c>
      <c r="Q8" s="187">
        <v>17</v>
      </c>
    </row>
    <row r="9" spans="1:17" s="77" customFormat="1" ht="19.5" customHeight="1" thickBot="1">
      <c r="A9" s="873" t="s">
        <v>109</v>
      </c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92"/>
    </row>
    <row r="10" spans="1:17" s="106" customFormat="1" ht="19.5" customHeight="1" thickBot="1">
      <c r="A10" s="889" t="s">
        <v>110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1"/>
    </row>
    <row r="11" spans="1:17" s="106" customFormat="1" ht="19.5" customHeight="1">
      <c r="A11" s="188" t="s">
        <v>57</v>
      </c>
      <c r="B11" s="189" t="s">
        <v>139</v>
      </c>
      <c r="C11" s="190"/>
      <c r="D11" s="191"/>
      <c r="E11" s="191"/>
      <c r="F11" s="192"/>
      <c r="G11" s="193">
        <f>G12+G13</f>
        <v>2</v>
      </c>
      <c r="H11" s="194"/>
      <c r="I11" s="113"/>
      <c r="J11" s="113"/>
      <c r="K11" s="113"/>
      <c r="L11" s="113"/>
      <c r="M11" s="195"/>
      <c r="N11" s="190"/>
      <c r="O11" s="191"/>
      <c r="P11" s="191"/>
      <c r="Q11" s="196"/>
    </row>
    <row r="12" spans="1:17" s="106" customFormat="1" ht="19.5" customHeight="1">
      <c r="A12" s="197"/>
      <c r="B12" s="78" t="s">
        <v>184</v>
      </c>
      <c r="C12" s="198"/>
      <c r="D12" s="197"/>
      <c r="E12" s="197"/>
      <c r="F12" s="199"/>
      <c r="G12" s="111">
        <v>1</v>
      </c>
      <c r="H12" s="200"/>
      <c r="I12" s="197"/>
      <c r="J12" s="197"/>
      <c r="K12" s="197"/>
      <c r="L12" s="197"/>
      <c r="M12" s="199"/>
      <c r="N12" s="198"/>
      <c r="O12" s="197"/>
      <c r="P12" s="197"/>
      <c r="Q12" s="201"/>
    </row>
    <row r="13" spans="1:17" s="210" customFormat="1" ht="19.5" customHeight="1">
      <c r="A13" s="202"/>
      <c r="B13" s="203" t="s">
        <v>99</v>
      </c>
      <c r="C13" s="204"/>
      <c r="D13" s="178">
        <v>1</v>
      </c>
      <c r="E13" s="205"/>
      <c r="F13" s="206"/>
      <c r="G13" s="111">
        <v>1</v>
      </c>
      <c r="H13" s="207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08">
        <f>H13-I13</f>
        <v>15</v>
      </c>
      <c r="N13" s="177">
        <v>1</v>
      </c>
      <c r="O13" s="205"/>
      <c r="P13" s="205"/>
      <c r="Q13" s="209"/>
    </row>
    <row r="14" spans="1:23" s="106" customFormat="1" ht="19.5" customHeight="1">
      <c r="A14" s="211" t="s">
        <v>58</v>
      </c>
      <c r="B14" s="212" t="s">
        <v>108</v>
      </c>
      <c r="C14" s="213"/>
      <c r="D14" s="214"/>
      <c r="E14" s="214"/>
      <c r="F14" s="215"/>
      <c r="G14" s="111">
        <v>3</v>
      </c>
      <c r="H14" s="216"/>
      <c r="I14" s="214"/>
      <c r="J14" s="214"/>
      <c r="K14" s="214"/>
      <c r="L14" s="214"/>
      <c r="M14" s="215"/>
      <c r="N14" s="213"/>
      <c r="O14" s="214"/>
      <c r="P14" s="214"/>
      <c r="Q14" s="217"/>
      <c r="W14" s="218"/>
    </row>
    <row r="15" spans="1:23" s="106" customFormat="1" ht="19.5" customHeight="1">
      <c r="A15" s="202"/>
      <c r="B15" s="219" t="s">
        <v>184</v>
      </c>
      <c r="C15" s="177"/>
      <c r="D15" s="178"/>
      <c r="E15" s="178"/>
      <c r="F15" s="208"/>
      <c r="G15" s="111">
        <v>2</v>
      </c>
      <c r="H15" s="207"/>
      <c r="I15" s="178"/>
      <c r="J15" s="178"/>
      <c r="K15" s="178"/>
      <c r="L15" s="178"/>
      <c r="M15" s="208"/>
      <c r="N15" s="177"/>
      <c r="O15" s="178"/>
      <c r="P15" s="178"/>
      <c r="Q15" s="179"/>
      <c r="W15" s="218"/>
    </row>
    <row r="16" spans="1:22" s="229" customFormat="1" ht="19.5" customHeight="1">
      <c r="A16" s="211"/>
      <c r="B16" s="203" t="s">
        <v>99</v>
      </c>
      <c r="C16" s="220"/>
      <c r="D16" s="221" t="s">
        <v>254</v>
      </c>
      <c r="E16" s="221"/>
      <c r="F16" s="222"/>
      <c r="G16" s="111">
        <v>1</v>
      </c>
      <c r="H16" s="69">
        <f>G16*30</f>
        <v>30</v>
      </c>
      <c r="I16" s="223">
        <v>10</v>
      </c>
      <c r="J16" s="221">
        <v>10</v>
      </c>
      <c r="K16" s="221"/>
      <c r="L16" s="221"/>
      <c r="M16" s="224">
        <f>H16-I16</f>
        <v>20</v>
      </c>
      <c r="N16" s="225"/>
      <c r="O16" s="226">
        <v>0.5</v>
      </c>
      <c r="P16" s="227"/>
      <c r="Q16" s="228"/>
      <c r="V16" s="230"/>
    </row>
    <row r="17" spans="1:22" s="229" customFormat="1" ht="19.5" customHeight="1">
      <c r="A17" s="211" t="s">
        <v>59</v>
      </c>
      <c r="B17" s="219" t="s">
        <v>185</v>
      </c>
      <c r="C17" s="143" t="s">
        <v>131</v>
      </c>
      <c r="D17" s="98"/>
      <c r="E17" s="99"/>
      <c r="F17" s="231"/>
      <c r="G17" s="111">
        <v>4</v>
      </c>
      <c r="H17" s="232"/>
      <c r="I17" s="97"/>
      <c r="J17" s="97"/>
      <c r="K17" s="98"/>
      <c r="L17" s="98"/>
      <c r="M17" s="233"/>
      <c r="N17" s="225"/>
      <c r="O17" s="226"/>
      <c r="P17" s="227"/>
      <c r="Q17" s="228"/>
      <c r="V17" s="230"/>
    </row>
    <row r="18" spans="1:22" s="229" customFormat="1" ht="36" customHeight="1">
      <c r="A18" s="211" t="s">
        <v>60</v>
      </c>
      <c r="B18" s="234" t="s">
        <v>186</v>
      </c>
      <c r="C18" s="235" t="s">
        <v>131</v>
      </c>
      <c r="D18" s="236"/>
      <c r="E18" s="236"/>
      <c r="F18" s="237"/>
      <c r="G18" s="56">
        <v>4</v>
      </c>
      <c r="H18" s="232"/>
      <c r="I18" s="97"/>
      <c r="J18" s="97"/>
      <c r="K18" s="98"/>
      <c r="L18" s="98"/>
      <c r="M18" s="233"/>
      <c r="N18" s="225"/>
      <c r="O18" s="226"/>
      <c r="P18" s="227"/>
      <c r="Q18" s="228"/>
      <c r="V18" s="230"/>
    </row>
    <row r="19" spans="1:22" s="641" customFormat="1" ht="38.25" customHeight="1">
      <c r="A19" s="627" t="s">
        <v>61</v>
      </c>
      <c r="B19" s="628" t="s">
        <v>223</v>
      </c>
      <c r="C19" s="629"/>
      <c r="D19" s="630" t="s">
        <v>135</v>
      </c>
      <c r="E19" s="631"/>
      <c r="F19" s="632"/>
      <c r="G19" s="633">
        <v>4</v>
      </c>
      <c r="H19" s="634"/>
      <c r="I19" s="635"/>
      <c r="J19" s="635"/>
      <c r="K19" s="630"/>
      <c r="L19" s="630"/>
      <c r="M19" s="636"/>
      <c r="N19" s="637"/>
      <c r="O19" s="638"/>
      <c r="P19" s="639"/>
      <c r="Q19" s="640"/>
      <c r="V19" s="642"/>
    </row>
    <row r="20" spans="1:22" s="210" customFormat="1" ht="19.5" customHeight="1">
      <c r="A20" s="126" t="s">
        <v>62</v>
      </c>
      <c r="B20" s="238" t="s">
        <v>176</v>
      </c>
      <c r="C20" s="588"/>
      <c r="D20" s="244"/>
      <c r="E20" s="589"/>
      <c r="F20" s="590"/>
      <c r="G20" s="240">
        <v>8</v>
      </c>
      <c r="H20" s="241"/>
      <c r="I20" s="242"/>
      <c r="J20" s="242"/>
      <c r="K20" s="239"/>
      <c r="L20" s="239"/>
      <c r="M20" s="243"/>
      <c r="N20" s="591"/>
      <c r="O20" s="592"/>
      <c r="P20" s="593"/>
      <c r="Q20" s="594"/>
      <c r="R20" s="595"/>
      <c r="V20" s="245"/>
    </row>
    <row r="21" spans="1:22" s="210" customFormat="1" ht="19.5" customHeight="1">
      <c r="A21" s="126"/>
      <c r="B21" s="596" t="s">
        <v>184</v>
      </c>
      <c r="C21" s="597"/>
      <c r="D21" s="244"/>
      <c r="E21" s="589"/>
      <c r="F21" s="598"/>
      <c r="G21" s="599">
        <v>4</v>
      </c>
      <c r="H21" s="241"/>
      <c r="I21" s="242"/>
      <c r="J21" s="242"/>
      <c r="K21" s="239"/>
      <c r="L21" s="239"/>
      <c r="M21" s="243"/>
      <c r="N21" s="591"/>
      <c r="O21" s="592"/>
      <c r="P21" s="593"/>
      <c r="Q21" s="594"/>
      <c r="R21" s="600"/>
      <c r="V21" s="245"/>
    </row>
    <row r="22" spans="1:22" s="210" customFormat="1" ht="19.5" customHeight="1">
      <c r="A22" s="126"/>
      <c r="B22" s="601" t="s">
        <v>99</v>
      </c>
      <c r="C22" s="602">
        <v>1</v>
      </c>
      <c r="D22" s="603"/>
      <c r="E22" s="603"/>
      <c r="F22" s="604"/>
      <c r="G22" s="599">
        <v>4</v>
      </c>
      <c r="H22" s="241">
        <f>G22*30</f>
        <v>120</v>
      </c>
      <c r="I22" s="242">
        <f>J22+K22+L22</f>
        <v>60</v>
      </c>
      <c r="J22" s="242">
        <v>30</v>
      </c>
      <c r="K22" s="239">
        <v>30</v>
      </c>
      <c r="L22" s="239"/>
      <c r="M22" s="243">
        <f>H22-I22</f>
        <v>60</v>
      </c>
      <c r="N22" s="591">
        <v>4</v>
      </c>
      <c r="O22" s="592"/>
      <c r="P22" s="593"/>
      <c r="Q22" s="594"/>
      <c r="R22" s="595"/>
      <c r="V22" s="245"/>
    </row>
    <row r="23" spans="1:22" s="77" customFormat="1" ht="19.5" customHeight="1">
      <c r="A23" s="202" t="s">
        <v>85</v>
      </c>
      <c r="B23" s="246" t="s">
        <v>80</v>
      </c>
      <c r="C23" s="247"/>
      <c r="D23" s="90"/>
      <c r="E23" s="90"/>
      <c r="F23" s="248"/>
      <c r="G23" s="111">
        <f>G24+G25</f>
        <v>15</v>
      </c>
      <c r="H23" s="232"/>
      <c r="I23" s="97"/>
      <c r="J23" s="97"/>
      <c r="K23" s="98"/>
      <c r="L23" s="98"/>
      <c r="M23" s="233"/>
      <c r="N23" s="75"/>
      <c r="O23" s="249"/>
      <c r="P23" s="250"/>
      <c r="Q23" s="251"/>
      <c r="V23" s="252"/>
    </row>
    <row r="24" spans="1:22" s="77" customFormat="1" ht="19.5" customHeight="1">
      <c r="A24" s="202"/>
      <c r="B24" s="219" t="s">
        <v>184</v>
      </c>
      <c r="C24" s="247"/>
      <c r="D24" s="90"/>
      <c r="E24" s="90"/>
      <c r="F24" s="248"/>
      <c r="G24" s="56">
        <v>9</v>
      </c>
      <c r="H24" s="232"/>
      <c r="I24" s="97"/>
      <c r="J24" s="97"/>
      <c r="K24" s="98"/>
      <c r="L24" s="98"/>
      <c r="M24" s="233"/>
      <c r="N24" s="75"/>
      <c r="O24" s="249"/>
      <c r="P24" s="250"/>
      <c r="Q24" s="251"/>
      <c r="V24" s="252"/>
    </row>
    <row r="25" spans="1:19" s="77" customFormat="1" ht="19.5" customHeight="1">
      <c r="A25" s="202"/>
      <c r="B25" s="203" t="s">
        <v>99</v>
      </c>
      <c r="C25" s="253">
        <v>1</v>
      </c>
      <c r="D25" s="254"/>
      <c r="E25" s="254"/>
      <c r="F25" s="231"/>
      <c r="G25" s="255">
        <v>6</v>
      </c>
      <c r="H25" s="232">
        <f>G25*30</f>
        <v>180</v>
      </c>
      <c r="I25" s="97">
        <f>J25+K25+L25</f>
        <v>90</v>
      </c>
      <c r="J25" s="97">
        <v>45</v>
      </c>
      <c r="K25" s="98"/>
      <c r="L25" s="98">
        <v>45</v>
      </c>
      <c r="M25" s="233">
        <f>H25-I25</f>
        <v>90</v>
      </c>
      <c r="N25" s="643">
        <v>6</v>
      </c>
      <c r="O25" s="249"/>
      <c r="P25" s="250"/>
      <c r="Q25" s="251"/>
      <c r="S25" s="77" t="s">
        <v>265</v>
      </c>
    </row>
    <row r="26" spans="1:17" s="77" customFormat="1" ht="39" customHeight="1">
      <c r="A26" s="202" t="s">
        <v>86</v>
      </c>
      <c r="B26" s="246" t="s">
        <v>81</v>
      </c>
      <c r="C26" s="253"/>
      <c r="D26" s="99"/>
      <c r="E26" s="99"/>
      <c r="F26" s="231"/>
      <c r="G26" s="111">
        <v>5</v>
      </c>
      <c r="H26" s="232"/>
      <c r="I26" s="97"/>
      <c r="J26" s="97"/>
      <c r="K26" s="98"/>
      <c r="L26" s="98"/>
      <c r="M26" s="233"/>
      <c r="N26" s="75"/>
      <c r="O26" s="249"/>
      <c r="P26" s="250"/>
      <c r="Q26" s="251"/>
    </row>
    <row r="27" spans="1:17" s="77" customFormat="1" ht="19.5" customHeight="1">
      <c r="A27" s="202"/>
      <c r="B27" s="219" t="s">
        <v>184</v>
      </c>
      <c r="C27" s="253"/>
      <c r="D27" s="99"/>
      <c r="E27" s="99"/>
      <c r="F27" s="231"/>
      <c r="G27" s="255">
        <v>2.5</v>
      </c>
      <c r="H27" s="232"/>
      <c r="I27" s="97"/>
      <c r="J27" s="97"/>
      <c r="K27" s="98"/>
      <c r="L27" s="98"/>
      <c r="M27" s="233"/>
      <c r="N27" s="75"/>
      <c r="O27" s="249"/>
      <c r="P27" s="250"/>
      <c r="Q27" s="251"/>
    </row>
    <row r="28" spans="1:17" s="77" customFormat="1" ht="20.25" customHeight="1">
      <c r="A28" s="202"/>
      <c r="B28" s="203" t="s">
        <v>99</v>
      </c>
      <c r="C28" s="253" t="s">
        <v>254</v>
      </c>
      <c r="D28" s="99"/>
      <c r="E28" s="99"/>
      <c r="F28" s="231"/>
      <c r="G28" s="56">
        <v>2.5</v>
      </c>
      <c r="H28" s="232">
        <f>G28*30</f>
        <v>75</v>
      </c>
      <c r="I28" s="97">
        <f>J28+K28+L28</f>
        <v>36</v>
      </c>
      <c r="J28" s="97">
        <v>18</v>
      </c>
      <c r="K28" s="98"/>
      <c r="L28" s="98">
        <v>18</v>
      </c>
      <c r="M28" s="128">
        <f>H28-I28</f>
        <v>39</v>
      </c>
      <c r="N28" s="75"/>
      <c r="O28" s="249">
        <v>2</v>
      </c>
      <c r="P28" s="250"/>
      <c r="Q28" s="251"/>
    </row>
    <row r="29" spans="1:19" s="698" customFormat="1" ht="20.25" customHeight="1">
      <c r="A29" s="684" t="s">
        <v>87</v>
      </c>
      <c r="B29" s="685" t="s">
        <v>256</v>
      </c>
      <c r="C29" s="686"/>
      <c r="D29" s="687" t="s">
        <v>131</v>
      </c>
      <c r="E29" s="687"/>
      <c r="F29" s="688"/>
      <c r="G29" s="689">
        <v>6.5</v>
      </c>
      <c r="H29" s="690"/>
      <c r="I29" s="691"/>
      <c r="J29" s="691"/>
      <c r="K29" s="692"/>
      <c r="L29" s="692"/>
      <c r="M29" s="693"/>
      <c r="N29" s="694"/>
      <c r="O29" s="695"/>
      <c r="P29" s="696"/>
      <c r="Q29" s="697"/>
      <c r="S29" s="698" t="s">
        <v>268</v>
      </c>
    </row>
    <row r="30" spans="1:17" s="77" customFormat="1" ht="19.5" customHeight="1">
      <c r="A30" s="202" t="s">
        <v>115</v>
      </c>
      <c r="B30" s="256" t="s">
        <v>46</v>
      </c>
      <c r="C30" s="141"/>
      <c r="D30" s="76"/>
      <c r="E30" s="76"/>
      <c r="F30" s="87"/>
      <c r="G30" s="111">
        <v>4</v>
      </c>
      <c r="H30" s="88"/>
      <c r="I30" s="58"/>
      <c r="J30" s="58"/>
      <c r="K30" s="58"/>
      <c r="L30" s="58"/>
      <c r="M30" s="257"/>
      <c r="N30" s="82"/>
      <c r="O30" s="80"/>
      <c r="P30" s="80"/>
      <c r="Q30" s="81"/>
    </row>
    <row r="31" spans="1:17" s="77" customFormat="1" ht="19.5" customHeight="1">
      <c r="A31" s="202"/>
      <c r="B31" s="212" t="s">
        <v>184</v>
      </c>
      <c r="C31" s="141"/>
      <c r="D31" s="76"/>
      <c r="E31" s="76"/>
      <c r="F31" s="87"/>
      <c r="G31" s="258">
        <v>3</v>
      </c>
      <c r="H31" s="88"/>
      <c r="I31" s="58"/>
      <c r="J31" s="58"/>
      <c r="K31" s="58"/>
      <c r="L31" s="58"/>
      <c r="M31" s="257"/>
      <c r="N31" s="82"/>
      <c r="O31" s="80"/>
      <c r="P31" s="80"/>
      <c r="Q31" s="81"/>
    </row>
    <row r="32" spans="1:17" s="229" customFormat="1" ht="18.75" customHeight="1">
      <c r="A32" s="202"/>
      <c r="B32" s="259" t="s">
        <v>99</v>
      </c>
      <c r="C32" s="26">
        <v>1</v>
      </c>
      <c r="D32" s="260"/>
      <c r="E32" s="260"/>
      <c r="F32" s="261"/>
      <c r="G32" s="62">
        <v>1</v>
      </c>
      <c r="H32" s="64">
        <f>G32*30</f>
        <v>30</v>
      </c>
      <c r="I32" s="57">
        <v>15</v>
      </c>
      <c r="J32" s="57">
        <v>15</v>
      </c>
      <c r="K32" s="57"/>
      <c r="L32" s="57"/>
      <c r="M32" s="262">
        <f>H32-I32</f>
        <v>15</v>
      </c>
      <c r="N32" s="263">
        <v>1</v>
      </c>
      <c r="O32" s="264"/>
      <c r="P32" s="265"/>
      <c r="Q32" s="266"/>
    </row>
    <row r="33" spans="1:23" s="229" customFormat="1" ht="18.75" customHeight="1">
      <c r="A33" s="202" t="s">
        <v>132</v>
      </c>
      <c r="B33" s="267" t="s">
        <v>69</v>
      </c>
      <c r="C33" s="26"/>
      <c r="D33" s="260"/>
      <c r="E33" s="260"/>
      <c r="F33" s="261"/>
      <c r="G33" s="62">
        <f>G34+G35</f>
        <v>12</v>
      </c>
      <c r="H33" s="64"/>
      <c r="I33" s="57"/>
      <c r="J33" s="57"/>
      <c r="K33" s="57"/>
      <c r="L33" s="57"/>
      <c r="M33" s="262"/>
      <c r="N33" s="26"/>
      <c r="O33" s="64"/>
      <c r="P33" s="57"/>
      <c r="Q33" s="134"/>
      <c r="V33" s="268"/>
      <c r="W33" s="269"/>
    </row>
    <row r="34" spans="1:17" s="229" customFormat="1" ht="18.75" customHeight="1">
      <c r="A34" s="202"/>
      <c r="B34" s="219" t="s">
        <v>184</v>
      </c>
      <c r="C34" s="220"/>
      <c r="D34" s="270"/>
      <c r="E34" s="270"/>
      <c r="F34" s="271"/>
      <c r="G34" s="111">
        <v>10</v>
      </c>
      <c r="H34" s="69"/>
      <c r="I34" s="70"/>
      <c r="J34" s="70"/>
      <c r="K34" s="70"/>
      <c r="L34" s="70"/>
      <c r="M34" s="272"/>
      <c r="N34" s="220"/>
      <c r="O34" s="69"/>
      <c r="P34" s="70"/>
      <c r="Q34" s="273"/>
    </row>
    <row r="35" spans="1:17" s="229" customFormat="1" ht="18.75" customHeight="1">
      <c r="A35" s="202"/>
      <c r="B35" s="203" t="s">
        <v>99</v>
      </c>
      <c r="C35" s="274"/>
      <c r="D35" s="275">
        <v>4</v>
      </c>
      <c r="E35" s="276"/>
      <c r="F35" s="277" t="s">
        <v>84</v>
      </c>
      <c r="G35" s="111">
        <v>2</v>
      </c>
      <c r="H35" s="69">
        <v>60</v>
      </c>
      <c r="I35" s="70">
        <v>26</v>
      </c>
      <c r="J35" s="70">
        <v>13</v>
      </c>
      <c r="K35" s="70"/>
      <c r="L35" s="70">
        <v>13</v>
      </c>
      <c r="M35" s="71">
        <v>34</v>
      </c>
      <c r="N35" s="278" t="s">
        <v>70</v>
      </c>
      <c r="O35" s="154" t="s">
        <v>70</v>
      </c>
      <c r="P35" s="154" t="s">
        <v>70</v>
      </c>
      <c r="Q35" s="279">
        <v>2</v>
      </c>
    </row>
    <row r="36" spans="1:19" s="713" customFormat="1" ht="36" customHeight="1">
      <c r="A36" s="699" t="s">
        <v>133</v>
      </c>
      <c r="B36" s="700" t="s">
        <v>257</v>
      </c>
      <c r="C36" s="701"/>
      <c r="D36" s="702">
        <v>1</v>
      </c>
      <c r="E36" s="702"/>
      <c r="F36" s="703"/>
      <c r="G36" s="704">
        <v>4</v>
      </c>
      <c r="H36" s="705">
        <v>120</v>
      </c>
      <c r="I36" s="706">
        <v>60</v>
      </c>
      <c r="J36" s="707">
        <v>30</v>
      </c>
      <c r="K36" s="708">
        <v>15</v>
      </c>
      <c r="L36" s="708"/>
      <c r="M36" s="709">
        <v>60</v>
      </c>
      <c r="N36" s="710">
        <v>3</v>
      </c>
      <c r="O36" s="702"/>
      <c r="P36" s="711"/>
      <c r="Q36" s="712"/>
      <c r="S36" s="713" t="s">
        <v>269</v>
      </c>
    </row>
    <row r="37" spans="1:17" s="290" customFormat="1" ht="18.75" customHeight="1">
      <c r="A37" s="126" t="s">
        <v>140</v>
      </c>
      <c r="B37" s="291" t="s">
        <v>258</v>
      </c>
      <c r="C37" s="292"/>
      <c r="D37" s="280"/>
      <c r="E37" s="280"/>
      <c r="F37" s="281"/>
      <c r="G37" s="282">
        <v>8</v>
      </c>
      <c r="H37" s="283"/>
      <c r="I37" s="284"/>
      <c r="J37" s="285"/>
      <c r="K37" s="244"/>
      <c r="L37" s="244"/>
      <c r="M37" s="286"/>
      <c r="N37" s="287"/>
      <c r="O37" s="280"/>
      <c r="P37" s="288"/>
      <c r="Q37" s="289"/>
    </row>
    <row r="38" spans="1:17" s="290" customFormat="1" ht="18.75" customHeight="1">
      <c r="A38" s="126"/>
      <c r="B38" s="127" t="s">
        <v>184</v>
      </c>
      <c r="C38" s="292"/>
      <c r="D38" s="280"/>
      <c r="E38" s="280"/>
      <c r="F38" s="281"/>
      <c r="G38" s="282">
        <v>4</v>
      </c>
      <c r="H38" s="283"/>
      <c r="I38" s="284"/>
      <c r="J38" s="285"/>
      <c r="K38" s="244"/>
      <c r="L38" s="244"/>
      <c r="M38" s="286"/>
      <c r="N38" s="287"/>
      <c r="O38" s="280"/>
      <c r="P38" s="288"/>
      <c r="Q38" s="289"/>
    </row>
    <row r="39" spans="1:17" s="290" customFormat="1" ht="18.75" customHeight="1">
      <c r="A39" s="126"/>
      <c r="B39" s="293" t="s">
        <v>99</v>
      </c>
      <c r="C39" s="292" t="s">
        <v>82</v>
      </c>
      <c r="D39" s="280"/>
      <c r="E39" s="280"/>
      <c r="F39" s="281"/>
      <c r="G39" s="282">
        <v>4</v>
      </c>
      <c r="H39" s="283">
        <f>G39*30</f>
        <v>120</v>
      </c>
      <c r="I39" s="284">
        <f>J39+K39+L39</f>
        <v>72</v>
      </c>
      <c r="J39" s="285">
        <v>36</v>
      </c>
      <c r="K39" s="244">
        <v>36</v>
      </c>
      <c r="L39" s="244"/>
      <c r="M39" s="286">
        <f>H39-I39</f>
        <v>48</v>
      </c>
      <c r="N39" s="287"/>
      <c r="O39" s="280">
        <v>4</v>
      </c>
      <c r="P39" s="288"/>
      <c r="Q39" s="289"/>
    </row>
    <row r="40" spans="1:17" s="229" customFormat="1" ht="18.75" customHeight="1">
      <c r="A40" s="202" t="s">
        <v>141</v>
      </c>
      <c r="B40" s="294" t="s">
        <v>68</v>
      </c>
      <c r="C40" s="91"/>
      <c r="D40" s="59"/>
      <c r="E40" s="59"/>
      <c r="F40" s="87"/>
      <c r="G40" s="62">
        <f>G41+G42</f>
        <v>4</v>
      </c>
      <c r="H40" s="88"/>
      <c r="I40" s="89"/>
      <c r="J40" s="58"/>
      <c r="K40" s="59"/>
      <c r="L40" s="59"/>
      <c r="M40" s="63"/>
      <c r="N40" s="82"/>
      <c r="O40" s="80"/>
      <c r="P40" s="80"/>
      <c r="Q40" s="81"/>
    </row>
    <row r="41" spans="1:17" s="229" customFormat="1" ht="18.75" customHeight="1">
      <c r="A41" s="202"/>
      <c r="B41" s="294" t="s">
        <v>184</v>
      </c>
      <c r="C41" s="91"/>
      <c r="D41" s="59"/>
      <c r="E41" s="59"/>
      <c r="F41" s="87"/>
      <c r="G41" s="62">
        <v>2</v>
      </c>
      <c r="H41" s="88"/>
      <c r="I41" s="89"/>
      <c r="J41" s="58"/>
      <c r="K41" s="59"/>
      <c r="L41" s="59"/>
      <c r="M41" s="63"/>
      <c r="N41" s="82"/>
      <c r="O41" s="80"/>
      <c r="P41" s="80"/>
      <c r="Q41" s="81"/>
    </row>
    <row r="42" spans="1:17" s="229" customFormat="1" ht="18.75" customHeight="1">
      <c r="A42" s="202"/>
      <c r="B42" s="295" t="s">
        <v>99</v>
      </c>
      <c r="C42" s="296" t="s">
        <v>83</v>
      </c>
      <c r="D42" s="297"/>
      <c r="E42" s="297"/>
      <c r="F42" s="298"/>
      <c r="G42" s="299">
        <v>2</v>
      </c>
      <c r="H42" s="101">
        <f>G42*30</f>
        <v>60</v>
      </c>
      <c r="I42" s="300">
        <f>J42+K42+L42</f>
        <v>26</v>
      </c>
      <c r="J42" s="301">
        <v>13</v>
      </c>
      <c r="K42" s="302">
        <v>13</v>
      </c>
      <c r="L42" s="302"/>
      <c r="M42" s="83">
        <f>H42-I42</f>
        <v>34</v>
      </c>
      <c r="N42" s="84"/>
      <c r="O42" s="85"/>
      <c r="P42" s="85"/>
      <c r="Q42" s="105">
        <v>2</v>
      </c>
    </row>
    <row r="43" spans="1:17" s="229" customFormat="1" ht="18.75" customHeight="1">
      <c r="A43" s="202" t="s">
        <v>150</v>
      </c>
      <c r="B43" s="303" t="s">
        <v>47</v>
      </c>
      <c r="C43" s="304"/>
      <c r="D43" s="178"/>
      <c r="E43" s="205"/>
      <c r="F43" s="206"/>
      <c r="G43" s="62">
        <f>G44+G45</f>
        <v>3</v>
      </c>
      <c r="H43" s="207"/>
      <c r="I43" s="178"/>
      <c r="J43" s="178"/>
      <c r="K43" s="178"/>
      <c r="L43" s="178"/>
      <c r="M43" s="208"/>
      <c r="N43" s="177"/>
      <c r="O43" s="205"/>
      <c r="P43" s="205"/>
      <c r="Q43" s="209"/>
    </row>
    <row r="44" spans="1:17" s="229" customFormat="1" ht="18.75" customHeight="1">
      <c r="A44" s="202"/>
      <c r="B44" s="294" t="s">
        <v>184</v>
      </c>
      <c r="C44" s="304"/>
      <c r="D44" s="178"/>
      <c r="E44" s="205"/>
      <c r="F44" s="206"/>
      <c r="G44" s="62">
        <v>1.5</v>
      </c>
      <c r="H44" s="207"/>
      <c r="I44" s="178"/>
      <c r="J44" s="178"/>
      <c r="K44" s="178"/>
      <c r="L44" s="178"/>
      <c r="M44" s="208"/>
      <c r="N44" s="177"/>
      <c r="O44" s="205"/>
      <c r="P44" s="205"/>
      <c r="Q44" s="209"/>
    </row>
    <row r="45" spans="1:17" s="229" customFormat="1" ht="18.75" customHeight="1" thickBot="1">
      <c r="A45" s="202"/>
      <c r="B45" s="305" t="s">
        <v>99</v>
      </c>
      <c r="C45" s="64"/>
      <c r="D45" s="57">
        <v>4</v>
      </c>
      <c r="E45" s="57"/>
      <c r="F45" s="60"/>
      <c r="G45" s="62">
        <v>1.5</v>
      </c>
      <c r="H45" s="61">
        <f>G45*30</f>
        <v>45</v>
      </c>
      <c r="I45" s="89">
        <f>J45+K45+L45</f>
        <v>26</v>
      </c>
      <c r="J45" s="58">
        <v>13</v>
      </c>
      <c r="K45" s="59"/>
      <c r="L45" s="59">
        <v>13</v>
      </c>
      <c r="M45" s="63">
        <f>H45-I45</f>
        <v>19</v>
      </c>
      <c r="N45" s="26"/>
      <c r="O45" s="57"/>
      <c r="P45" s="80"/>
      <c r="Q45" s="81">
        <v>2</v>
      </c>
    </row>
    <row r="46" spans="1:17" s="229" customFormat="1" ht="19.5" customHeight="1" thickBot="1">
      <c r="A46" s="871" t="s">
        <v>187</v>
      </c>
      <c r="B46" s="872"/>
      <c r="C46" s="306"/>
      <c r="D46" s="307"/>
      <c r="E46" s="307"/>
      <c r="F46" s="308"/>
      <c r="G46" s="309">
        <f>G12+G15+G17+G18+G19+G21+G24+G27+G29+G31+G34+G38+G41+G44</f>
        <v>57.5</v>
      </c>
      <c r="H46" s="310"/>
      <c r="I46" s="311"/>
      <c r="J46" s="311"/>
      <c r="K46" s="311"/>
      <c r="L46" s="311"/>
      <c r="M46" s="311"/>
      <c r="N46" s="312"/>
      <c r="O46" s="313"/>
      <c r="P46" s="313"/>
      <c r="Q46" s="314"/>
    </row>
    <row r="47" spans="1:17" s="77" customFormat="1" ht="19.5" customHeight="1" thickBot="1">
      <c r="A47" s="871" t="s">
        <v>100</v>
      </c>
      <c r="B47" s="935"/>
      <c r="C47" s="306"/>
      <c r="D47" s="307"/>
      <c r="E47" s="307"/>
      <c r="F47" s="315">
        <f>G11+G14+G17+G18+G19+G20+G23+G26+G29+G30+G33+G36+G37+G40+G43</f>
        <v>86.5</v>
      </c>
      <c r="G47" s="312">
        <f>G13+G16+G22+G25+G28+G32+G35+G36+G39+G42+G45</f>
        <v>29</v>
      </c>
      <c r="H47" s="316">
        <f aca="true" t="shared" si="0" ref="H47:Q47">SUM(H11:H45)</f>
        <v>870</v>
      </c>
      <c r="I47" s="316">
        <f t="shared" si="0"/>
        <v>436</v>
      </c>
      <c r="J47" s="316">
        <f t="shared" si="0"/>
        <v>231</v>
      </c>
      <c r="K47" s="316">
        <f t="shared" si="0"/>
        <v>94</v>
      </c>
      <c r="L47" s="316">
        <f t="shared" si="0"/>
        <v>96</v>
      </c>
      <c r="M47" s="316">
        <f t="shared" si="0"/>
        <v>434</v>
      </c>
      <c r="N47" s="317">
        <f t="shared" si="0"/>
        <v>15</v>
      </c>
      <c r="O47" s="317">
        <f t="shared" si="0"/>
        <v>6.5</v>
      </c>
      <c r="P47" s="317">
        <f t="shared" si="0"/>
        <v>0</v>
      </c>
      <c r="Q47" s="317">
        <f t="shared" si="0"/>
        <v>6</v>
      </c>
    </row>
    <row r="48" spans="1:17" s="77" customFormat="1" ht="19.5" customHeight="1" thickBot="1">
      <c r="A48" s="894" t="s">
        <v>113</v>
      </c>
      <c r="B48" s="895"/>
      <c r="C48" s="895"/>
      <c r="D48" s="895"/>
      <c r="E48" s="895"/>
      <c r="F48" s="895"/>
      <c r="G48" s="895"/>
      <c r="H48" s="903"/>
      <c r="I48" s="903"/>
      <c r="J48" s="903"/>
      <c r="K48" s="903"/>
      <c r="L48" s="903"/>
      <c r="M48" s="903"/>
      <c r="N48" s="895"/>
      <c r="O48" s="895"/>
      <c r="P48" s="895"/>
      <c r="Q48" s="896"/>
    </row>
    <row r="49" spans="1:19" s="626" customFormat="1" ht="33.75" customHeight="1">
      <c r="A49" s="657" t="s">
        <v>67</v>
      </c>
      <c r="B49" s="658" t="s">
        <v>31</v>
      </c>
      <c r="C49" s="659"/>
      <c r="D49" s="659"/>
      <c r="E49" s="659"/>
      <c r="F49" s="659"/>
      <c r="G49" s="660"/>
      <c r="H49" s="661"/>
      <c r="I49" s="659"/>
      <c r="J49" s="659"/>
      <c r="K49" s="659"/>
      <c r="L49" s="659"/>
      <c r="M49" s="659"/>
      <c r="N49" s="662"/>
      <c r="O49" s="663"/>
      <c r="P49" s="664"/>
      <c r="Q49" s="661"/>
      <c r="S49" s="626" t="s">
        <v>267</v>
      </c>
    </row>
    <row r="50" spans="1:17" s="626" customFormat="1" ht="19.5" customHeight="1" thickBot="1">
      <c r="A50" s="665"/>
      <c r="B50" s="666" t="s">
        <v>30</v>
      </c>
      <c r="C50" s="667"/>
      <c r="D50" s="667"/>
      <c r="E50" s="667"/>
      <c r="F50" s="668"/>
      <c r="G50" s="669"/>
      <c r="H50" s="670"/>
      <c r="I50" s="671"/>
      <c r="J50" s="672"/>
      <c r="K50" s="671"/>
      <c r="L50" s="671"/>
      <c r="M50" s="672"/>
      <c r="N50" s="673"/>
      <c r="O50" s="674"/>
      <c r="P50" s="675"/>
      <c r="Q50" s="670"/>
    </row>
    <row r="51" spans="1:17" s="77" customFormat="1" ht="36.75" customHeight="1">
      <c r="A51" s="333" t="s">
        <v>63</v>
      </c>
      <c r="B51" s="78" t="s">
        <v>222</v>
      </c>
      <c r="C51" s="334"/>
      <c r="D51" s="335" t="s">
        <v>135</v>
      </c>
      <c r="E51" s="335"/>
      <c r="F51" s="336"/>
      <c r="G51" s="337">
        <v>4</v>
      </c>
      <c r="H51" s="64"/>
      <c r="I51" s="57"/>
      <c r="J51" s="338"/>
      <c r="K51" s="57"/>
      <c r="L51" s="57"/>
      <c r="M51" s="63"/>
      <c r="N51" s="173"/>
      <c r="O51" s="175"/>
      <c r="P51" s="175"/>
      <c r="Q51" s="176"/>
    </row>
    <row r="52" spans="1:17" s="77" customFormat="1" ht="26.25" customHeight="1">
      <c r="A52" s="202" t="s">
        <v>64</v>
      </c>
      <c r="B52" s="78" t="s">
        <v>221</v>
      </c>
      <c r="C52" s="339"/>
      <c r="D52" s="76" t="s">
        <v>189</v>
      </c>
      <c r="E52" s="76"/>
      <c r="F52" s="179"/>
      <c r="G52" s="135">
        <v>4</v>
      </c>
      <c r="H52" s="64"/>
      <c r="I52" s="57"/>
      <c r="J52" s="338"/>
      <c r="K52" s="57"/>
      <c r="L52" s="57"/>
      <c r="M52" s="63"/>
      <c r="N52" s="26"/>
      <c r="O52" s="57"/>
      <c r="P52" s="57"/>
      <c r="Q52" s="159"/>
    </row>
    <row r="53" spans="1:17" s="77" customFormat="1" ht="34.5" customHeight="1">
      <c r="A53" s="340" t="s">
        <v>65</v>
      </c>
      <c r="B53" s="78" t="s">
        <v>193</v>
      </c>
      <c r="C53" s="141"/>
      <c r="D53" s="76" t="s">
        <v>135</v>
      </c>
      <c r="E53" s="76"/>
      <c r="F53" s="146"/>
      <c r="G53" s="137">
        <v>4</v>
      </c>
      <c r="H53" s="64"/>
      <c r="I53" s="57"/>
      <c r="J53" s="338"/>
      <c r="K53" s="57"/>
      <c r="L53" s="57"/>
      <c r="M53" s="63"/>
      <c r="N53" s="26"/>
      <c r="O53" s="57"/>
      <c r="P53" s="64"/>
      <c r="Q53" s="159"/>
    </row>
    <row r="54" spans="1:17" s="77" customFormat="1" ht="19.5" customHeight="1">
      <c r="A54" s="340" t="s">
        <v>66</v>
      </c>
      <c r="B54" s="341" t="s">
        <v>195</v>
      </c>
      <c r="C54" s="342"/>
      <c r="D54" s="343"/>
      <c r="E54" s="343"/>
      <c r="F54" s="344"/>
      <c r="G54" s="138">
        <v>7</v>
      </c>
      <c r="H54" s="64"/>
      <c r="I54" s="57"/>
      <c r="J54" s="58"/>
      <c r="K54" s="59"/>
      <c r="L54" s="59"/>
      <c r="M54" s="63"/>
      <c r="N54" s="82"/>
      <c r="O54" s="80"/>
      <c r="P54" s="79"/>
      <c r="Q54" s="81"/>
    </row>
    <row r="55" spans="1:17" s="77" customFormat="1" ht="19.5" customHeight="1">
      <c r="A55" s="340"/>
      <c r="B55" s="78" t="s">
        <v>184</v>
      </c>
      <c r="C55" s="345"/>
      <c r="D55" s="326"/>
      <c r="E55" s="326"/>
      <c r="F55" s="346"/>
      <c r="G55" s="136">
        <v>3</v>
      </c>
      <c r="H55" s="64"/>
      <c r="I55" s="347"/>
      <c r="J55" s="72"/>
      <c r="K55" s="73"/>
      <c r="L55" s="73"/>
      <c r="M55" s="348"/>
      <c r="N55" s="82"/>
      <c r="O55" s="80"/>
      <c r="P55" s="79"/>
      <c r="Q55" s="81"/>
    </row>
    <row r="56" spans="1:17" s="77" customFormat="1" ht="19.5" customHeight="1">
      <c r="A56" s="349"/>
      <c r="B56" s="153" t="s">
        <v>99</v>
      </c>
      <c r="C56" s="350" t="s">
        <v>32</v>
      </c>
      <c r="D56" s="302"/>
      <c r="E56" s="302"/>
      <c r="F56" s="351"/>
      <c r="G56" s="352">
        <v>4</v>
      </c>
      <c r="H56" s="353">
        <f>G56*30</f>
        <v>120</v>
      </c>
      <c r="I56" s="354">
        <f>J56+K56+L56</f>
        <v>75</v>
      </c>
      <c r="J56" s="301">
        <v>45</v>
      </c>
      <c r="K56" s="302">
        <v>30</v>
      </c>
      <c r="L56" s="302"/>
      <c r="M56" s="83">
        <f>H56-I56</f>
        <v>45</v>
      </c>
      <c r="N56" s="84">
        <v>5</v>
      </c>
      <c r="O56" s="85"/>
      <c r="P56" s="355"/>
      <c r="Q56" s="356"/>
    </row>
    <row r="57" spans="1:17" s="77" customFormat="1" ht="19.5" customHeight="1">
      <c r="A57" s="86" t="s">
        <v>101</v>
      </c>
      <c r="B57" s="78" t="s">
        <v>196</v>
      </c>
      <c r="C57" s="141"/>
      <c r="D57" s="59"/>
      <c r="E57" s="59"/>
      <c r="F57" s="142">
        <v>2</v>
      </c>
      <c r="G57" s="134">
        <v>1</v>
      </c>
      <c r="H57" s="88">
        <f>G57*30</f>
        <v>30</v>
      </c>
      <c r="I57" s="89">
        <f>J57+K57+L57</f>
        <v>18</v>
      </c>
      <c r="J57" s="58"/>
      <c r="K57" s="59"/>
      <c r="L57" s="59">
        <v>18</v>
      </c>
      <c r="M57" s="63">
        <f>H57-I57</f>
        <v>12</v>
      </c>
      <c r="N57" s="82"/>
      <c r="O57" s="80">
        <v>1</v>
      </c>
      <c r="P57" s="90"/>
      <c r="Q57" s="93"/>
    </row>
    <row r="58" spans="1:17" s="77" customFormat="1" ht="19.5" customHeight="1">
      <c r="A58" s="86" t="s">
        <v>102</v>
      </c>
      <c r="B58" s="78" t="s">
        <v>192</v>
      </c>
      <c r="C58" s="141"/>
      <c r="D58" s="59"/>
      <c r="E58" s="59"/>
      <c r="F58" s="142"/>
      <c r="G58" s="134">
        <v>5.5</v>
      </c>
      <c r="H58" s="88"/>
      <c r="I58" s="89"/>
      <c r="J58" s="58"/>
      <c r="K58" s="59"/>
      <c r="L58" s="59"/>
      <c r="M58" s="63"/>
      <c r="N58" s="82"/>
      <c r="O58" s="80"/>
      <c r="P58" s="90"/>
      <c r="Q58" s="93"/>
    </row>
    <row r="59" spans="1:17" s="77" customFormat="1" ht="19.5" customHeight="1">
      <c r="A59" s="86"/>
      <c r="B59" s="78" t="s">
        <v>184</v>
      </c>
      <c r="C59" s="141"/>
      <c r="D59" s="59"/>
      <c r="E59" s="59"/>
      <c r="F59" s="142"/>
      <c r="G59" s="134">
        <v>2.5</v>
      </c>
      <c r="H59" s="88"/>
      <c r="I59" s="89"/>
      <c r="J59" s="58"/>
      <c r="K59" s="59"/>
      <c r="L59" s="59"/>
      <c r="M59" s="63"/>
      <c r="N59" s="82"/>
      <c r="O59" s="80"/>
      <c r="P59" s="90"/>
      <c r="Q59" s="93"/>
    </row>
    <row r="60" spans="1:17" s="77" customFormat="1" ht="19.5" customHeight="1">
      <c r="A60" s="86"/>
      <c r="B60" s="133" t="s">
        <v>99</v>
      </c>
      <c r="C60" s="141" t="s">
        <v>82</v>
      </c>
      <c r="D60" s="59"/>
      <c r="E60" s="59"/>
      <c r="F60" s="142"/>
      <c r="G60" s="134">
        <v>3</v>
      </c>
      <c r="H60" s="88">
        <f>G60*30</f>
        <v>90</v>
      </c>
      <c r="I60" s="89">
        <f>J60+K60+L60</f>
        <v>54</v>
      </c>
      <c r="J60" s="58">
        <v>36</v>
      </c>
      <c r="K60" s="59">
        <v>18</v>
      </c>
      <c r="L60" s="59"/>
      <c r="M60" s="63">
        <f>H60-I60</f>
        <v>36</v>
      </c>
      <c r="N60" s="82"/>
      <c r="O60" s="80">
        <v>3</v>
      </c>
      <c r="P60" s="90"/>
      <c r="Q60" s="93"/>
    </row>
    <row r="61" spans="1:17" s="77" customFormat="1" ht="19.5" customHeight="1">
      <c r="A61" s="86" t="s">
        <v>103</v>
      </c>
      <c r="B61" s="357" t="s">
        <v>200</v>
      </c>
      <c r="C61" s="141"/>
      <c r="D61" s="76"/>
      <c r="E61" s="76"/>
      <c r="F61" s="146"/>
      <c r="G61" s="135">
        <v>8</v>
      </c>
      <c r="H61" s="64"/>
      <c r="I61" s="57"/>
      <c r="J61" s="58"/>
      <c r="K61" s="59"/>
      <c r="L61" s="59"/>
      <c r="M61" s="63"/>
      <c r="N61" s="82"/>
      <c r="O61" s="80"/>
      <c r="P61" s="80"/>
      <c r="Q61" s="358"/>
    </row>
    <row r="62" spans="1:17" s="77" customFormat="1" ht="19.5" customHeight="1">
      <c r="A62" s="86"/>
      <c r="B62" s="78" t="s">
        <v>184</v>
      </c>
      <c r="C62" s="141"/>
      <c r="D62" s="76"/>
      <c r="E62" s="76"/>
      <c r="F62" s="146"/>
      <c r="G62" s="359">
        <v>3</v>
      </c>
      <c r="H62" s="64"/>
      <c r="I62" s="57"/>
      <c r="J62" s="58"/>
      <c r="K62" s="59"/>
      <c r="L62" s="59"/>
      <c r="M62" s="63"/>
      <c r="N62" s="82"/>
      <c r="O62" s="80"/>
      <c r="P62" s="80"/>
      <c r="Q62" s="358"/>
    </row>
    <row r="63" spans="1:17" s="77" customFormat="1" ht="19.5" customHeight="1">
      <c r="A63" s="86"/>
      <c r="B63" s="133" t="s">
        <v>99</v>
      </c>
      <c r="C63" s="141" t="s">
        <v>82</v>
      </c>
      <c r="D63" s="76"/>
      <c r="E63" s="76"/>
      <c r="F63" s="159"/>
      <c r="G63" s="359">
        <v>5</v>
      </c>
      <c r="H63" s="64">
        <f>G63*30</f>
        <v>150</v>
      </c>
      <c r="I63" s="57">
        <f>SUM(J63:L63)</f>
        <v>54</v>
      </c>
      <c r="J63" s="197">
        <v>36</v>
      </c>
      <c r="K63" s="197">
        <v>18</v>
      </c>
      <c r="L63" s="197"/>
      <c r="M63" s="63">
        <f>H63-I63</f>
        <v>96</v>
      </c>
      <c r="N63" s="198"/>
      <c r="O63" s="197">
        <v>3</v>
      </c>
      <c r="P63" s="197"/>
      <c r="Q63" s="358"/>
    </row>
    <row r="64" spans="1:17" s="77" customFormat="1" ht="19.5" customHeight="1">
      <c r="A64" s="86" t="s">
        <v>107</v>
      </c>
      <c r="B64" s="78" t="s">
        <v>190</v>
      </c>
      <c r="C64" s="141"/>
      <c r="D64" s="76"/>
      <c r="E64" s="76"/>
      <c r="F64" s="159"/>
      <c r="G64" s="360">
        <v>6</v>
      </c>
      <c r="H64" s="57"/>
      <c r="I64" s="57"/>
      <c r="J64" s="58"/>
      <c r="K64" s="59"/>
      <c r="L64" s="59"/>
      <c r="M64" s="63"/>
      <c r="N64" s="114"/>
      <c r="O64" s="92"/>
      <c r="P64" s="323"/>
      <c r="Q64" s="358"/>
    </row>
    <row r="65" spans="1:17" s="77" customFormat="1" ht="18.75">
      <c r="A65" s="318"/>
      <c r="B65" s="267" t="s">
        <v>184</v>
      </c>
      <c r="C65" s="345"/>
      <c r="D65" s="326"/>
      <c r="E65" s="326"/>
      <c r="F65" s="361"/>
      <c r="G65" s="362">
        <v>2</v>
      </c>
      <c r="H65" s="69"/>
      <c r="I65" s="329"/>
      <c r="J65" s="363"/>
      <c r="K65" s="364"/>
      <c r="L65" s="364"/>
      <c r="M65" s="365"/>
      <c r="N65" s="82"/>
      <c r="O65" s="80"/>
      <c r="P65" s="366"/>
      <c r="Q65" s="93"/>
    </row>
    <row r="66" spans="1:17" s="77" customFormat="1" ht="18.75">
      <c r="A66" s="340"/>
      <c r="B66" s="133" t="s">
        <v>99</v>
      </c>
      <c r="C66" s="94"/>
      <c r="D66" s="95" t="s">
        <v>82</v>
      </c>
      <c r="E66" s="95"/>
      <c r="F66" s="145"/>
      <c r="G66" s="136">
        <v>4</v>
      </c>
      <c r="H66" s="64">
        <f>G66*30</f>
        <v>120</v>
      </c>
      <c r="I66" s="96">
        <f>SUM(J66:L66)</f>
        <v>54</v>
      </c>
      <c r="J66" s="367">
        <v>36</v>
      </c>
      <c r="K66" s="96">
        <v>18</v>
      </c>
      <c r="L66" s="96"/>
      <c r="M66" s="129">
        <f>H66-I66</f>
        <v>66</v>
      </c>
      <c r="N66" s="26"/>
      <c r="O66" s="57">
        <v>3</v>
      </c>
      <c r="P66" s="64"/>
      <c r="Q66" s="159"/>
    </row>
    <row r="67" spans="1:17" s="77" customFormat="1" ht="18.75">
      <c r="A67" s="340" t="s">
        <v>118</v>
      </c>
      <c r="B67" s="368" t="s">
        <v>191</v>
      </c>
      <c r="C67" s="94"/>
      <c r="D67" s="95"/>
      <c r="E67" s="95"/>
      <c r="F67" s="145" t="s">
        <v>45</v>
      </c>
      <c r="G67" s="137">
        <v>1</v>
      </c>
      <c r="H67" s="64">
        <f>G67*30</f>
        <v>30</v>
      </c>
      <c r="I67" s="96">
        <f>SUM(J67:L67)</f>
        <v>15</v>
      </c>
      <c r="J67" s="367"/>
      <c r="K67" s="96"/>
      <c r="L67" s="96">
        <v>15</v>
      </c>
      <c r="M67" s="129">
        <f>H67-I67</f>
        <v>15</v>
      </c>
      <c r="N67" s="26"/>
      <c r="O67" s="57"/>
      <c r="P67" s="64">
        <v>1</v>
      </c>
      <c r="Q67" s="159"/>
    </row>
    <row r="68" spans="1:23" s="77" customFormat="1" ht="41.25" customHeight="1">
      <c r="A68" s="340" t="s">
        <v>119</v>
      </c>
      <c r="B68" s="238" t="s">
        <v>197</v>
      </c>
      <c r="C68" s="94"/>
      <c r="D68" s="95" t="s">
        <v>135</v>
      </c>
      <c r="E68" s="95"/>
      <c r="F68" s="145"/>
      <c r="G68" s="135">
        <v>3</v>
      </c>
      <c r="H68" s="64"/>
      <c r="I68" s="96"/>
      <c r="J68" s="367"/>
      <c r="K68" s="96"/>
      <c r="L68" s="96"/>
      <c r="M68" s="129"/>
      <c r="N68" s="26"/>
      <c r="O68" s="57"/>
      <c r="P68" s="64"/>
      <c r="Q68" s="159"/>
      <c r="R68" s="77" t="s">
        <v>134</v>
      </c>
      <c r="V68" s="369"/>
      <c r="W68" s="269"/>
    </row>
    <row r="69" spans="1:17" s="77" customFormat="1" ht="19.5" customHeight="1">
      <c r="A69" s="340" t="s">
        <v>120</v>
      </c>
      <c r="B69" s="246" t="s">
        <v>194</v>
      </c>
      <c r="C69" s="235"/>
      <c r="D69" s="236"/>
      <c r="E69" s="236"/>
      <c r="F69" s="370"/>
      <c r="G69" s="135">
        <v>3.5</v>
      </c>
      <c r="H69" s="64"/>
      <c r="I69" s="236"/>
      <c r="J69" s="97"/>
      <c r="K69" s="98"/>
      <c r="L69" s="98"/>
      <c r="M69" s="128"/>
      <c r="N69" s="82"/>
      <c r="O69" s="80"/>
      <c r="P69" s="79"/>
      <c r="Q69" s="81"/>
    </row>
    <row r="70" spans="1:17" s="77" customFormat="1" ht="19.5" customHeight="1">
      <c r="A70" s="349"/>
      <c r="B70" s="371" t="s">
        <v>184</v>
      </c>
      <c r="C70" s="235"/>
      <c r="D70" s="236"/>
      <c r="E70" s="236"/>
      <c r="F70" s="370"/>
      <c r="G70" s="165">
        <v>1</v>
      </c>
      <c r="H70" s="64"/>
      <c r="I70" s="236"/>
      <c r="J70" s="97"/>
      <c r="K70" s="98"/>
      <c r="L70" s="98"/>
      <c r="M70" s="128"/>
      <c r="N70" s="82"/>
      <c r="O70" s="80"/>
      <c r="P70" s="79"/>
      <c r="Q70" s="81"/>
    </row>
    <row r="71" spans="1:17" s="77" customFormat="1" ht="19.5" customHeight="1">
      <c r="A71" s="86"/>
      <c r="B71" s="133" t="s">
        <v>99</v>
      </c>
      <c r="C71" s="143"/>
      <c r="D71" s="99" t="s">
        <v>32</v>
      </c>
      <c r="E71" s="99"/>
      <c r="F71" s="144"/>
      <c r="G71" s="372">
        <v>2.5</v>
      </c>
      <c r="H71" s="64">
        <f>G71*30</f>
        <v>75</v>
      </c>
      <c r="I71" s="100">
        <f>SUM(J71:L71)</f>
        <v>45</v>
      </c>
      <c r="J71" s="97">
        <v>15</v>
      </c>
      <c r="K71" s="98">
        <v>30</v>
      </c>
      <c r="L71" s="98"/>
      <c r="M71" s="128">
        <f>H71-I71</f>
        <v>30</v>
      </c>
      <c r="N71" s="82">
        <v>3</v>
      </c>
      <c r="O71" s="80"/>
      <c r="P71" s="79"/>
      <c r="Q71" s="81"/>
    </row>
    <row r="72" spans="1:17" s="77" customFormat="1" ht="42" customHeight="1">
      <c r="A72" s="86" t="s">
        <v>121</v>
      </c>
      <c r="B72" s="133" t="s">
        <v>198</v>
      </c>
      <c r="C72" s="143"/>
      <c r="D72" s="99" t="s">
        <v>189</v>
      </c>
      <c r="E72" s="99"/>
      <c r="F72" s="144"/>
      <c r="G72" s="373">
        <v>4</v>
      </c>
      <c r="H72" s="64"/>
      <c r="I72" s="100"/>
      <c r="J72" s="97"/>
      <c r="K72" s="98"/>
      <c r="L72" s="98"/>
      <c r="M72" s="128"/>
      <c r="N72" s="82"/>
      <c r="O72" s="80"/>
      <c r="P72" s="79"/>
      <c r="Q72" s="81"/>
    </row>
    <row r="73" spans="1:17" s="77" customFormat="1" ht="40.5" customHeight="1">
      <c r="A73" s="86" t="s">
        <v>122</v>
      </c>
      <c r="B73" s="78" t="s">
        <v>204</v>
      </c>
      <c r="C73" s="143"/>
      <c r="D73" s="99"/>
      <c r="E73" s="99"/>
      <c r="F73" s="144"/>
      <c r="G73" s="135">
        <v>3</v>
      </c>
      <c r="H73" s="64"/>
      <c r="I73" s="100"/>
      <c r="J73" s="97"/>
      <c r="K73" s="98"/>
      <c r="L73" s="98"/>
      <c r="M73" s="128"/>
      <c r="N73" s="82"/>
      <c r="O73" s="80"/>
      <c r="P73" s="79"/>
      <c r="Q73" s="81"/>
    </row>
    <row r="74" spans="1:17" s="106" customFormat="1" ht="19.5" customHeight="1">
      <c r="A74" s="86"/>
      <c r="B74" s="133" t="s">
        <v>99</v>
      </c>
      <c r="C74" s="94" t="s">
        <v>45</v>
      </c>
      <c r="D74" s="95"/>
      <c r="E74" s="95"/>
      <c r="F74" s="145"/>
      <c r="G74" s="136">
        <v>3</v>
      </c>
      <c r="H74" s="101">
        <f>G74*30</f>
        <v>90</v>
      </c>
      <c r="I74" s="96">
        <f>SUM(J74:L74)</f>
        <v>45</v>
      </c>
      <c r="J74" s="102">
        <v>30</v>
      </c>
      <c r="K74" s="103">
        <v>15</v>
      </c>
      <c r="L74" s="103"/>
      <c r="M74" s="129">
        <f>H74-I74</f>
        <v>45</v>
      </c>
      <c r="N74" s="84"/>
      <c r="O74" s="85"/>
      <c r="P74" s="104">
        <v>3</v>
      </c>
      <c r="Q74" s="105"/>
    </row>
    <row r="75" spans="1:17" s="77" customFormat="1" ht="19.5" customHeight="1">
      <c r="A75" s="86" t="s">
        <v>123</v>
      </c>
      <c r="B75" s="78" t="s">
        <v>206</v>
      </c>
      <c r="C75" s="141"/>
      <c r="D75" s="76"/>
      <c r="E75" s="76"/>
      <c r="F75" s="146"/>
      <c r="G75" s="137">
        <v>4.5</v>
      </c>
      <c r="H75" s="64"/>
      <c r="I75" s="57"/>
      <c r="J75" s="58"/>
      <c r="K75" s="59"/>
      <c r="L75" s="59"/>
      <c r="M75" s="63"/>
      <c r="N75" s="82"/>
      <c r="O75" s="80"/>
      <c r="P75" s="80"/>
      <c r="Q75" s="81"/>
    </row>
    <row r="76" spans="1:17" s="77" customFormat="1" ht="19.5" customHeight="1">
      <c r="A76" s="86"/>
      <c r="B76" s="133" t="s">
        <v>99</v>
      </c>
      <c r="C76" s="141" t="s">
        <v>45</v>
      </c>
      <c r="D76" s="76"/>
      <c r="E76" s="76"/>
      <c r="F76" s="146"/>
      <c r="G76" s="137">
        <v>4.5</v>
      </c>
      <c r="H76" s="64">
        <f>G76*30</f>
        <v>135</v>
      </c>
      <c r="I76" s="57">
        <f>SUM(J76:L76)</f>
        <v>75</v>
      </c>
      <c r="J76" s="58">
        <v>45</v>
      </c>
      <c r="K76" s="59">
        <v>30</v>
      </c>
      <c r="L76" s="59"/>
      <c r="M76" s="63">
        <f>H76-I76</f>
        <v>60</v>
      </c>
      <c r="N76" s="82"/>
      <c r="O76" s="80"/>
      <c r="P76" s="80">
        <v>5</v>
      </c>
      <c r="Q76" s="81"/>
    </row>
    <row r="77" spans="1:17" s="77" customFormat="1" ht="42" customHeight="1">
      <c r="A77" s="86" t="s">
        <v>124</v>
      </c>
      <c r="B77" s="78" t="s">
        <v>208</v>
      </c>
      <c r="C77" s="141"/>
      <c r="D77" s="76"/>
      <c r="E77" s="76"/>
      <c r="F77" s="146"/>
      <c r="G77" s="135">
        <v>3</v>
      </c>
      <c r="H77" s="64"/>
      <c r="I77" s="57"/>
      <c r="J77" s="58"/>
      <c r="K77" s="59"/>
      <c r="L77" s="59"/>
      <c r="M77" s="63"/>
      <c r="N77" s="82"/>
      <c r="O77" s="80"/>
      <c r="P77" s="80"/>
      <c r="Q77" s="81"/>
    </row>
    <row r="78" spans="1:17" s="107" customFormat="1" ht="19.5" customHeight="1">
      <c r="A78" s="86"/>
      <c r="B78" s="133" t="s">
        <v>99</v>
      </c>
      <c r="C78" s="141"/>
      <c r="D78" s="76" t="s">
        <v>45</v>
      </c>
      <c r="E78" s="76"/>
      <c r="F78" s="146"/>
      <c r="G78" s="137">
        <v>3</v>
      </c>
      <c r="H78" s="64">
        <f>G78*30</f>
        <v>90</v>
      </c>
      <c r="I78" s="57">
        <f>SUM(J78:L78)</f>
        <v>45</v>
      </c>
      <c r="J78" s="58">
        <v>30</v>
      </c>
      <c r="K78" s="59">
        <v>15</v>
      </c>
      <c r="L78" s="59"/>
      <c r="M78" s="63">
        <f>H78-I78</f>
        <v>45</v>
      </c>
      <c r="N78" s="82"/>
      <c r="O78" s="80"/>
      <c r="P78" s="80">
        <v>3</v>
      </c>
      <c r="Q78" s="81"/>
    </row>
    <row r="79" spans="1:17" s="107" customFormat="1" ht="19.5" customHeight="1">
      <c r="A79" s="86" t="s">
        <v>142</v>
      </c>
      <c r="B79" s="78" t="s">
        <v>201</v>
      </c>
      <c r="C79" s="147"/>
      <c r="D79" s="109"/>
      <c r="E79" s="109"/>
      <c r="F79" s="374"/>
      <c r="G79" s="139">
        <v>6</v>
      </c>
      <c r="H79" s="69"/>
      <c r="I79" s="112">
        <f aca="true" t="shared" si="1" ref="I79:I85">J79+K79+L79</f>
        <v>0</v>
      </c>
      <c r="J79" s="113"/>
      <c r="K79" s="113"/>
      <c r="L79" s="113"/>
      <c r="M79" s="74"/>
      <c r="N79" s="114"/>
      <c r="O79" s="92"/>
      <c r="P79" s="92"/>
      <c r="Q79" s="115"/>
    </row>
    <row r="80" spans="1:17" s="107" customFormat="1" ht="19.5" customHeight="1">
      <c r="A80" s="86"/>
      <c r="B80" s="78" t="s">
        <v>184</v>
      </c>
      <c r="C80" s="141"/>
      <c r="D80" s="76"/>
      <c r="E80" s="76"/>
      <c r="F80" s="142"/>
      <c r="G80" s="359">
        <v>3</v>
      </c>
      <c r="H80" s="64"/>
      <c r="I80" s="112">
        <f t="shared" si="1"/>
        <v>0</v>
      </c>
      <c r="J80" s="197"/>
      <c r="K80" s="197"/>
      <c r="L80" s="197"/>
      <c r="M80" s="63"/>
      <c r="N80" s="82"/>
      <c r="O80" s="80"/>
      <c r="P80" s="80"/>
      <c r="Q80" s="81"/>
    </row>
    <row r="81" spans="1:19" s="107" customFormat="1" ht="19.5" customHeight="1">
      <c r="A81" s="86"/>
      <c r="B81" s="133" t="s">
        <v>99</v>
      </c>
      <c r="C81" s="141" t="s">
        <v>45</v>
      </c>
      <c r="D81" s="76"/>
      <c r="E81" s="76"/>
      <c r="F81" s="159"/>
      <c r="G81" s="359">
        <v>3</v>
      </c>
      <c r="H81" s="64">
        <f>G81*30</f>
        <v>90</v>
      </c>
      <c r="I81" s="112">
        <f t="shared" si="1"/>
        <v>60</v>
      </c>
      <c r="J81" s="681">
        <v>45</v>
      </c>
      <c r="K81" s="681">
        <v>15</v>
      </c>
      <c r="L81" s="681"/>
      <c r="M81" s="682">
        <f>H81-I81</f>
        <v>30</v>
      </c>
      <c r="N81" s="683"/>
      <c r="O81" s="681"/>
      <c r="P81" s="681">
        <v>4</v>
      </c>
      <c r="Q81" s="201"/>
      <c r="S81" s="107" t="s">
        <v>266</v>
      </c>
    </row>
    <row r="82" spans="1:17" s="107" customFormat="1" ht="19.5" customHeight="1">
      <c r="A82" s="86" t="s">
        <v>143</v>
      </c>
      <c r="B82" s="78" t="s">
        <v>202</v>
      </c>
      <c r="C82" s="147"/>
      <c r="D82" s="109"/>
      <c r="E82" s="109"/>
      <c r="F82" s="148">
        <v>4</v>
      </c>
      <c r="G82" s="138">
        <v>1</v>
      </c>
      <c r="H82" s="64">
        <f>G82*30</f>
        <v>30</v>
      </c>
      <c r="I82" s="112">
        <f t="shared" si="1"/>
        <v>13</v>
      </c>
      <c r="J82" s="113"/>
      <c r="K82" s="113"/>
      <c r="L82" s="113">
        <v>13</v>
      </c>
      <c r="M82" s="63">
        <f>H82-I82</f>
        <v>17</v>
      </c>
      <c r="N82" s="116"/>
      <c r="O82" s="113"/>
      <c r="P82" s="113"/>
      <c r="Q82" s="117">
        <v>1</v>
      </c>
    </row>
    <row r="83" spans="1:17" s="107" customFormat="1" ht="19.5" customHeight="1">
      <c r="A83" s="86" t="s">
        <v>226</v>
      </c>
      <c r="B83" s="78" t="s">
        <v>203</v>
      </c>
      <c r="C83" s="147"/>
      <c r="D83" s="109"/>
      <c r="E83" s="109"/>
      <c r="F83" s="148"/>
      <c r="G83" s="138">
        <v>4</v>
      </c>
      <c r="H83" s="64"/>
      <c r="I83" s="112">
        <f t="shared" si="1"/>
        <v>0</v>
      </c>
      <c r="J83" s="113"/>
      <c r="K83" s="113"/>
      <c r="L83" s="113"/>
      <c r="M83" s="63"/>
      <c r="N83" s="116"/>
      <c r="O83" s="113"/>
      <c r="P83" s="113"/>
      <c r="Q83" s="117"/>
    </row>
    <row r="84" spans="1:17" s="107" customFormat="1" ht="19.5" customHeight="1">
      <c r="A84" s="86"/>
      <c r="B84" s="78" t="s">
        <v>184</v>
      </c>
      <c r="C84" s="147"/>
      <c r="D84" s="109"/>
      <c r="E84" s="109"/>
      <c r="F84" s="148"/>
      <c r="G84" s="138">
        <v>2</v>
      </c>
      <c r="H84" s="64"/>
      <c r="I84" s="112">
        <f t="shared" si="1"/>
        <v>0</v>
      </c>
      <c r="J84" s="113"/>
      <c r="K84" s="113"/>
      <c r="L84" s="113"/>
      <c r="M84" s="63"/>
      <c r="N84" s="116"/>
      <c r="O84" s="113"/>
      <c r="P84" s="113"/>
      <c r="Q84" s="117"/>
    </row>
    <row r="85" spans="1:17" s="107" customFormat="1" ht="19.5" customHeight="1">
      <c r="A85" s="86"/>
      <c r="B85" s="133" t="s">
        <v>99</v>
      </c>
      <c r="C85" s="147" t="s">
        <v>83</v>
      </c>
      <c r="D85" s="109"/>
      <c r="E85" s="109"/>
      <c r="F85" s="148"/>
      <c r="G85" s="138">
        <v>2</v>
      </c>
      <c r="H85" s="64">
        <f>G85*30</f>
        <v>60</v>
      </c>
      <c r="I85" s="112">
        <f t="shared" si="1"/>
        <v>26</v>
      </c>
      <c r="J85" s="113">
        <v>13</v>
      </c>
      <c r="K85" s="113">
        <v>13</v>
      </c>
      <c r="L85" s="113"/>
      <c r="M85" s="63">
        <f>H85-I85</f>
        <v>34</v>
      </c>
      <c r="N85" s="116"/>
      <c r="O85" s="113"/>
      <c r="P85" s="113"/>
      <c r="Q85" s="117">
        <v>2</v>
      </c>
    </row>
    <row r="86" spans="1:17" s="107" customFormat="1" ht="42.75" customHeight="1">
      <c r="A86" s="86" t="s">
        <v>227</v>
      </c>
      <c r="B86" s="78" t="s">
        <v>205</v>
      </c>
      <c r="C86" s="147"/>
      <c r="D86" s="109"/>
      <c r="E86" s="109"/>
      <c r="F86" s="148"/>
      <c r="G86" s="138">
        <v>4</v>
      </c>
      <c r="H86" s="64"/>
      <c r="I86" s="112"/>
      <c r="J86" s="113"/>
      <c r="K86" s="113"/>
      <c r="L86" s="113"/>
      <c r="M86" s="63"/>
      <c r="N86" s="116"/>
      <c r="O86" s="113"/>
      <c r="P86" s="113"/>
      <c r="Q86" s="117"/>
    </row>
    <row r="87" spans="1:17" s="107" customFormat="1" ht="19.5" customHeight="1">
      <c r="A87" s="86"/>
      <c r="B87" s="133" t="s">
        <v>99</v>
      </c>
      <c r="C87" s="147" t="s">
        <v>83</v>
      </c>
      <c r="D87" s="109"/>
      <c r="E87" s="109"/>
      <c r="F87" s="148"/>
      <c r="G87" s="138">
        <v>4</v>
      </c>
      <c r="H87" s="64">
        <f>G87*30</f>
        <v>120</v>
      </c>
      <c r="I87" s="112">
        <f>J87+K87+L87</f>
        <v>39</v>
      </c>
      <c r="J87" s="113">
        <v>26</v>
      </c>
      <c r="K87" s="113">
        <v>13</v>
      </c>
      <c r="L87" s="113"/>
      <c r="M87" s="63">
        <f>H87-I87</f>
        <v>81</v>
      </c>
      <c r="N87" s="116"/>
      <c r="O87" s="113"/>
      <c r="P87" s="113"/>
      <c r="Q87" s="117">
        <v>3</v>
      </c>
    </row>
    <row r="88" spans="1:17" s="107" customFormat="1" ht="29.25" customHeight="1">
      <c r="A88" s="86" t="s">
        <v>228</v>
      </c>
      <c r="B88" s="78" t="s">
        <v>199</v>
      </c>
      <c r="C88" s="147"/>
      <c r="D88" s="109"/>
      <c r="E88" s="109"/>
      <c r="F88" s="148"/>
      <c r="G88" s="139">
        <v>8</v>
      </c>
      <c r="H88" s="69"/>
      <c r="I88" s="118"/>
      <c r="J88" s="113"/>
      <c r="K88" s="113"/>
      <c r="L88" s="113"/>
      <c r="M88" s="74"/>
      <c r="N88" s="116"/>
      <c r="O88" s="113"/>
      <c r="P88" s="113"/>
      <c r="Q88" s="117"/>
    </row>
    <row r="89" spans="1:17" s="121" customFormat="1" ht="19.5" customHeight="1" thickBot="1">
      <c r="A89" s="152"/>
      <c r="B89" s="153" t="s">
        <v>99</v>
      </c>
      <c r="C89" s="149" t="s">
        <v>83</v>
      </c>
      <c r="D89" s="150"/>
      <c r="E89" s="150"/>
      <c r="F89" s="151"/>
      <c r="G89" s="140">
        <v>8</v>
      </c>
      <c r="H89" s="101">
        <f>G89*30</f>
        <v>240</v>
      </c>
      <c r="I89" s="119">
        <f>SUM(J89:L89)</f>
        <v>52</v>
      </c>
      <c r="J89" s="120">
        <v>26</v>
      </c>
      <c r="K89" s="120">
        <v>26</v>
      </c>
      <c r="L89" s="120"/>
      <c r="M89" s="83">
        <f>H89-I89</f>
        <v>188</v>
      </c>
      <c r="N89" s="130"/>
      <c r="O89" s="131"/>
      <c r="P89" s="131"/>
      <c r="Q89" s="132">
        <v>4</v>
      </c>
    </row>
    <row r="90" spans="1:17" s="121" customFormat="1" ht="19.5" customHeight="1" thickBot="1">
      <c r="A90" s="871" t="s">
        <v>224</v>
      </c>
      <c r="B90" s="872"/>
      <c r="C90" s="375"/>
      <c r="D90" s="307"/>
      <c r="E90" s="307"/>
      <c r="F90" s="376"/>
      <c r="G90" s="377">
        <f>G51+G52+G53+G55+G59+G62+G65+G68+G70+G72+G80+G84</f>
        <v>35.5</v>
      </c>
      <c r="H90" s="378"/>
      <c r="I90" s="379"/>
      <c r="J90" s="380"/>
      <c r="K90" s="380"/>
      <c r="L90" s="380"/>
      <c r="M90" s="381"/>
      <c r="N90" s="382"/>
      <c r="O90" s="380"/>
      <c r="P90" s="383"/>
      <c r="Q90" s="384"/>
    </row>
    <row r="91" spans="1:17" s="77" customFormat="1" ht="19.5" customHeight="1" thickBot="1">
      <c r="A91" s="871" t="s">
        <v>100</v>
      </c>
      <c r="B91" s="872"/>
      <c r="C91" s="385"/>
      <c r="D91" s="307"/>
      <c r="E91" s="307"/>
      <c r="F91" s="315">
        <f>G51+G52+G53+G54+G57+G58+G61+G64+G67+G68+G69+G72+G73+G75+G77+G79+G82+G83+G86+G88</f>
        <v>84.5</v>
      </c>
      <c r="G91" s="312">
        <f>G56+G57+G60+G63+G66+G67+G71+G74+G76+G78+G81+G82+G85+G87+G89</f>
        <v>49</v>
      </c>
      <c r="H91" s="316">
        <f aca="true" t="shared" si="2" ref="H91:Q91">SUM(H51:H89)</f>
        <v>1470</v>
      </c>
      <c r="I91" s="316">
        <f t="shared" si="2"/>
        <v>670</v>
      </c>
      <c r="J91" s="316">
        <f t="shared" si="2"/>
        <v>383</v>
      </c>
      <c r="K91" s="316">
        <f t="shared" si="2"/>
        <v>241</v>
      </c>
      <c r="L91" s="316">
        <f t="shared" si="2"/>
        <v>46</v>
      </c>
      <c r="M91" s="316">
        <f t="shared" si="2"/>
        <v>800</v>
      </c>
      <c r="N91" s="386">
        <f t="shared" si="2"/>
        <v>8</v>
      </c>
      <c r="O91" s="386">
        <f t="shared" si="2"/>
        <v>10</v>
      </c>
      <c r="P91" s="386">
        <f t="shared" si="2"/>
        <v>16</v>
      </c>
      <c r="Q91" s="386">
        <f t="shared" si="2"/>
        <v>10</v>
      </c>
    </row>
    <row r="92" spans="1:17" s="77" customFormat="1" ht="19.5" customHeight="1" thickBot="1">
      <c r="A92" s="899" t="s">
        <v>252</v>
      </c>
      <c r="B92" s="900"/>
      <c r="C92" s="900"/>
      <c r="D92" s="900"/>
      <c r="E92" s="900"/>
      <c r="F92" s="900"/>
      <c r="G92" s="900"/>
      <c r="H92" s="901"/>
      <c r="I92" s="901"/>
      <c r="J92" s="901"/>
      <c r="K92" s="901"/>
      <c r="L92" s="901"/>
      <c r="M92" s="901"/>
      <c r="N92" s="901"/>
      <c r="O92" s="901"/>
      <c r="P92" s="901"/>
      <c r="Q92" s="902"/>
    </row>
    <row r="93" spans="1:17" s="77" customFormat="1" ht="39.75" customHeight="1">
      <c r="A93" s="387" t="s">
        <v>67</v>
      </c>
      <c r="B93" s="388" t="s">
        <v>249</v>
      </c>
      <c r="C93" s="389"/>
      <c r="D93" s="390"/>
      <c r="E93" s="390"/>
      <c r="F93" s="391"/>
      <c r="G93" s="392" t="s">
        <v>166</v>
      </c>
      <c r="H93" s="389"/>
      <c r="I93" s="390"/>
      <c r="J93" s="390"/>
      <c r="K93" s="390"/>
      <c r="L93" s="390"/>
      <c r="M93" s="391"/>
      <c r="N93" s="389"/>
      <c r="O93" s="390"/>
      <c r="P93" s="390"/>
      <c r="Q93" s="391"/>
    </row>
    <row r="94" spans="1:17" s="77" customFormat="1" ht="36.75" customHeight="1">
      <c r="A94" s="393" t="s">
        <v>125</v>
      </c>
      <c r="B94" s="357" t="s">
        <v>250</v>
      </c>
      <c r="C94" s="394"/>
      <c r="D94" s="157"/>
      <c r="E94" s="157"/>
      <c r="F94" s="395"/>
      <c r="G94" s="396" t="s">
        <v>166</v>
      </c>
      <c r="H94" s="394"/>
      <c r="I94" s="157"/>
      <c r="J94" s="157"/>
      <c r="K94" s="157"/>
      <c r="L94" s="157"/>
      <c r="M94" s="395"/>
      <c r="N94" s="394"/>
      <c r="O94" s="157"/>
      <c r="P94" s="157"/>
      <c r="Q94" s="395"/>
    </row>
    <row r="95" spans="1:17" s="77" customFormat="1" ht="23.25" customHeight="1">
      <c r="A95" s="393" t="s">
        <v>126</v>
      </c>
      <c r="B95" s="357" t="s">
        <v>251</v>
      </c>
      <c r="C95" s="394"/>
      <c r="D95" s="86"/>
      <c r="E95" s="157"/>
      <c r="F95" s="395"/>
      <c r="G95" s="396" t="s">
        <v>166</v>
      </c>
      <c r="H95" s="394"/>
      <c r="I95" s="157"/>
      <c r="J95" s="157"/>
      <c r="K95" s="157"/>
      <c r="L95" s="157"/>
      <c r="M95" s="395"/>
      <c r="N95" s="397"/>
      <c r="O95" s="398"/>
      <c r="P95" s="398"/>
      <c r="Q95" s="399"/>
    </row>
    <row r="96" spans="1:17" s="107" customFormat="1" ht="19.5" customHeight="1" thickBot="1">
      <c r="A96" s="393" t="s">
        <v>127</v>
      </c>
      <c r="B96" s="400" t="s">
        <v>23</v>
      </c>
      <c r="C96" s="401"/>
      <c r="D96" s="402">
        <v>4</v>
      </c>
      <c r="E96" s="402"/>
      <c r="F96" s="403"/>
      <c r="G96" s="404">
        <v>4.5</v>
      </c>
      <c r="H96" s="405">
        <f>G96*30</f>
        <v>135</v>
      </c>
      <c r="I96" s="970"/>
      <c r="J96" s="971"/>
      <c r="K96" s="971"/>
      <c r="L96" s="971"/>
      <c r="M96" s="972"/>
      <c r="N96" s="406"/>
      <c r="O96" s="407"/>
      <c r="P96" s="407"/>
      <c r="Q96" s="408"/>
    </row>
    <row r="97" spans="1:17" s="409" customFormat="1" ht="19.5" customHeight="1" thickBot="1">
      <c r="A97" s="871" t="s">
        <v>144</v>
      </c>
      <c r="B97" s="935"/>
      <c r="C97" s="935"/>
      <c r="D97" s="935"/>
      <c r="E97" s="935"/>
      <c r="F97" s="935"/>
      <c r="G97" s="935"/>
      <c r="H97" s="935"/>
      <c r="I97" s="935"/>
      <c r="J97" s="935"/>
      <c r="K97" s="935"/>
      <c r="L97" s="935"/>
      <c r="M97" s="935"/>
      <c r="N97" s="936"/>
      <c r="O97" s="936"/>
      <c r="P97" s="936"/>
      <c r="Q97" s="937"/>
    </row>
    <row r="98" spans="1:17" s="409" customFormat="1" ht="19.5" customHeight="1" thickBot="1">
      <c r="A98" s="410" t="s">
        <v>128</v>
      </c>
      <c r="B98" s="411" t="s">
        <v>145</v>
      </c>
      <c r="C98" s="412"/>
      <c r="D98" s="413"/>
      <c r="E98" s="413"/>
      <c r="F98" s="414">
        <v>4</v>
      </c>
      <c r="G98" s="415">
        <v>7.5</v>
      </c>
      <c r="H98" s="416">
        <f>G98*30</f>
        <v>225</v>
      </c>
      <c r="I98" s="911"/>
      <c r="J98" s="912"/>
      <c r="K98" s="912"/>
      <c r="L98" s="912"/>
      <c r="M98" s="912"/>
      <c r="N98" s="417"/>
      <c r="O98" s="418"/>
      <c r="P98" s="418"/>
      <c r="Q98" s="419"/>
    </row>
    <row r="99" spans="1:17" s="409" customFormat="1" ht="19.5" customHeight="1" thickBot="1">
      <c r="A99" s="867" t="s">
        <v>187</v>
      </c>
      <c r="B99" s="868"/>
      <c r="C99" s="420"/>
      <c r="D99" s="421"/>
      <c r="E99" s="421"/>
      <c r="F99" s="420"/>
      <c r="G99" s="422">
        <f>G93+G94+G95</f>
        <v>27</v>
      </c>
      <c r="H99" s="423"/>
      <c r="I99" s="424"/>
      <c r="J99" s="424"/>
      <c r="K99" s="424"/>
      <c r="L99" s="424"/>
      <c r="M99" s="425"/>
      <c r="N99" s="426"/>
      <c r="O99" s="427"/>
      <c r="P99" s="427"/>
      <c r="Q99" s="428"/>
    </row>
    <row r="100" spans="1:17" s="409" customFormat="1" ht="19.5" customHeight="1" thickBot="1">
      <c r="A100" s="913" t="s">
        <v>100</v>
      </c>
      <c r="B100" s="914"/>
      <c r="C100" s="429"/>
      <c r="D100" s="430"/>
      <c r="E100" s="430"/>
      <c r="F100" s="431"/>
      <c r="G100" s="422">
        <f>G96+G98</f>
        <v>12</v>
      </c>
      <c r="H100" s="432">
        <f>G100*30</f>
        <v>360</v>
      </c>
      <c r="I100" s="424"/>
      <c r="J100" s="424"/>
      <c r="K100" s="424"/>
      <c r="L100" s="424"/>
      <c r="M100" s="425"/>
      <c r="N100" s="426"/>
      <c r="O100" s="427"/>
      <c r="P100" s="427"/>
      <c r="Q100" s="428"/>
    </row>
    <row r="101" spans="1:17" s="409" customFormat="1" ht="19.5" customHeight="1" thickBot="1">
      <c r="A101" s="869" t="s">
        <v>243</v>
      </c>
      <c r="B101" s="870"/>
      <c r="C101" s="433"/>
      <c r="D101" s="434"/>
      <c r="E101" s="434"/>
      <c r="F101" s="435"/>
      <c r="G101" s="436">
        <f aca="true" t="shared" si="3" ref="G101:Q101">G47+G91+G100</f>
        <v>90</v>
      </c>
      <c r="H101" s="437">
        <f t="shared" si="3"/>
        <v>2700</v>
      </c>
      <c r="I101" s="437">
        <f t="shared" si="3"/>
        <v>1106</v>
      </c>
      <c r="J101" s="437">
        <f t="shared" si="3"/>
        <v>614</v>
      </c>
      <c r="K101" s="437">
        <f t="shared" si="3"/>
        <v>335</v>
      </c>
      <c r="L101" s="437">
        <f t="shared" si="3"/>
        <v>142</v>
      </c>
      <c r="M101" s="437">
        <f t="shared" si="3"/>
        <v>1234</v>
      </c>
      <c r="N101" s="440">
        <f t="shared" si="3"/>
        <v>23</v>
      </c>
      <c r="O101" s="441">
        <f t="shared" si="3"/>
        <v>16.5</v>
      </c>
      <c r="P101" s="441">
        <f t="shared" si="3"/>
        <v>16</v>
      </c>
      <c r="Q101" s="442">
        <f t="shared" si="3"/>
        <v>16</v>
      </c>
    </row>
    <row r="102" spans="1:17" s="409" customFormat="1" ht="19.5" customHeight="1" thickBot="1">
      <c r="A102" s="869" t="s">
        <v>225</v>
      </c>
      <c r="B102" s="870"/>
      <c r="C102" s="433"/>
      <c r="D102" s="434"/>
      <c r="E102" s="434"/>
      <c r="F102" s="435"/>
      <c r="G102" s="436">
        <f>G46+G90+G99</f>
        <v>120</v>
      </c>
      <c r="H102" s="437"/>
      <c r="I102" s="438"/>
      <c r="J102" s="438"/>
      <c r="K102" s="438"/>
      <c r="L102" s="438"/>
      <c r="M102" s="439"/>
      <c r="N102" s="437"/>
      <c r="O102" s="438"/>
      <c r="P102" s="438"/>
      <c r="Q102" s="439"/>
    </row>
    <row r="103" spans="1:17" s="77" customFormat="1" ht="19.5" customHeight="1" thickBot="1">
      <c r="A103" s="873" t="s">
        <v>111</v>
      </c>
      <c r="B103" s="874"/>
      <c r="C103" s="874"/>
      <c r="D103" s="874"/>
      <c r="E103" s="874"/>
      <c r="F103" s="874"/>
      <c r="G103" s="874"/>
      <c r="H103" s="874"/>
      <c r="I103" s="874"/>
      <c r="J103" s="874"/>
      <c r="K103" s="874"/>
      <c r="L103" s="874"/>
      <c r="M103" s="874"/>
      <c r="N103" s="874"/>
      <c r="O103" s="874"/>
      <c r="P103" s="874"/>
      <c r="Q103" s="892"/>
    </row>
    <row r="104" spans="1:17" s="106" customFormat="1" ht="19.5" customHeight="1" thickBot="1">
      <c r="A104" s="889" t="s">
        <v>112</v>
      </c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1"/>
    </row>
    <row r="105" spans="1:17" s="106" customFormat="1" ht="19.5" customHeight="1">
      <c r="A105" s="973" t="s">
        <v>146</v>
      </c>
      <c r="B105" s="965"/>
      <c r="C105" s="190"/>
      <c r="D105" s="191">
        <v>2</v>
      </c>
      <c r="E105" s="191"/>
      <c r="F105" s="192"/>
      <c r="G105" s="443">
        <v>4</v>
      </c>
      <c r="H105" s="122">
        <f>G105*30</f>
        <v>120</v>
      </c>
      <c r="I105" s="123">
        <f>J105+K105+L105</f>
        <v>54</v>
      </c>
      <c r="J105" s="72">
        <v>36</v>
      </c>
      <c r="K105" s="73"/>
      <c r="L105" s="73">
        <v>18</v>
      </c>
      <c r="M105" s="74">
        <f>H105-I105</f>
        <v>66</v>
      </c>
      <c r="N105" s="444"/>
      <c r="O105" s="445">
        <v>3</v>
      </c>
      <c r="P105" s="445"/>
      <c r="Q105" s="196"/>
    </row>
    <row r="106" spans="1:17" s="106" customFormat="1" ht="19.5" customHeight="1" thickBot="1">
      <c r="A106" s="974" t="s">
        <v>147</v>
      </c>
      <c r="B106" s="975"/>
      <c r="C106" s="446"/>
      <c r="D106" s="120">
        <v>3</v>
      </c>
      <c r="E106" s="120"/>
      <c r="F106" s="447"/>
      <c r="G106" s="448">
        <v>3</v>
      </c>
      <c r="H106" s="353">
        <f>G106*30</f>
        <v>90</v>
      </c>
      <c r="I106" s="354">
        <f>J106+K106+L106</f>
        <v>45</v>
      </c>
      <c r="J106" s="301">
        <v>30</v>
      </c>
      <c r="K106" s="302"/>
      <c r="L106" s="302">
        <v>15</v>
      </c>
      <c r="M106" s="83">
        <f>H106-I106</f>
        <v>45</v>
      </c>
      <c r="N106" s="84"/>
      <c r="O106" s="120"/>
      <c r="P106" s="120">
        <v>3</v>
      </c>
      <c r="Q106" s="449"/>
    </row>
    <row r="107" spans="1:17" s="457" customFormat="1" ht="19.5" customHeight="1" thickBot="1">
      <c r="A107" s="450"/>
      <c r="B107" s="451" t="s">
        <v>151</v>
      </c>
      <c r="C107" s="450"/>
      <c r="D107" s="452"/>
      <c r="E107" s="452"/>
      <c r="F107" s="453"/>
      <c r="G107" s="454">
        <f>G105+G106</f>
        <v>7</v>
      </c>
      <c r="H107" s="450">
        <f aca="true" t="shared" si="4" ref="H107:M107">H105+H106</f>
        <v>210</v>
      </c>
      <c r="I107" s="452">
        <f t="shared" si="4"/>
        <v>99</v>
      </c>
      <c r="J107" s="452">
        <f t="shared" si="4"/>
        <v>66</v>
      </c>
      <c r="K107" s="452">
        <f t="shared" si="4"/>
        <v>0</v>
      </c>
      <c r="L107" s="452">
        <f t="shared" si="4"/>
        <v>33</v>
      </c>
      <c r="M107" s="455">
        <f t="shared" si="4"/>
        <v>111</v>
      </c>
      <c r="N107" s="456"/>
      <c r="O107" s="452">
        <v>3</v>
      </c>
      <c r="P107" s="452">
        <v>3</v>
      </c>
      <c r="Q107" s="455"/>
    </row>
    <row r="108" spans="1:17" s="77" customFormat="1" ht="19.5" customHeight="1">
      <c r="A108" s="124" t="s">
        <v>152</v>
      </c>
      <c r="B108" s="125" t="s">
        <v>179</v>
      </c>
      <c r="C108" s="108"/>
      <c r="D108" s="73">
        <v>2</v>
      </c>
      <c r="E108" s="73"/>
      <c r="F108" s="110"/>
      <c r="G108" s="111">
        <v>4</v>
      </c>
      <c r="H108" s="122">
        <f aca="true" t="shared" si="5" ref="H108:H118">G108*30</f>
        <v>120</v>
      </c>
      <c r="I108" s="123">
        <v>54</v>
      </c>
      <c r="J108" s="72">
        <v>36</v>
      </c>
      <c r="K108" s="73"/>
      <c r="L108" s="73">
        <v>18</v>
      </c>
      <c r="M108" s="74">
        <f aca="true" t="shared" si="6" ref="M108:M118">H108-I108</f>
        <v>66</v>
      </c>
      <c r="N108" s="114"/>
      <c r="O108" s="92">
        <v>3</v>
      </c>
      <c r="P108" s="92"/>
      <c r="Q108" s="115"/>
    </row>
    <row r="109" spans="1:17" s="77" customFormat="1" ht="19.5" customHeight="1">
      <c r="A109" s="126" t="s">
        <v>88</v>
      </c>
      <c r="B109" s="127" t="s">
        <v>180</v>
      </c>
      <c r="C109" s="91"/>
      <c r="D109" s="59">
        <v>2</v>
      </c>
      <c r="E109" s="59"/>
      <c r="F109" s="87"/>
      <c r="G109" s="62">
        <v>4</v>
      </c>
      <c r="H109" s="88">
        <f t="shared" si="5"/>
        <v>120</v>
      </c>
      <c r="I109" s="123">
        <v>54</v>
      </c>
      <c r="J109" s="72">
        <v>36</v>
      </c>
      <c r="K109" s="73"/>
      <c r="L109" s="73">
        <v>18</v>
      </c>
      <c r="M109" s="74">
        <f>H109-I109</f>
        <v>66</v>
      </c>
      <c r="N109" s="82"/>
      <c r="O109" s="80">
        <v>3</v>
      </c>
      <c r="P109" s="80"/>
      <c r="Q109" s="81"/>
    </row>
    <row r="110" spans="1:17" s="77" customFormat="1" ht="19.5" customHeight="1">
      <c r="A110" s="126" t="s">
        <v>154</v>
      </c>
      <c r="B110" s="458" t="s">
        <v>167</v>
      </c>
      <c r="C110" s="91"/>
      <c r="D110" s="59">
        <v>2</v>
      </c>
      <c r="E110" s="59"/>
      <c r="F110" s="87"/>
      <c r="G110" s="62">
        <v>4</v>
      </c>
      <c r="H110" s="88">
        <f t="shared" si="5"/>
        <v>120</v>
      </c>
      <c r="I110" s="123">
        <v>54</v>
      </c>
      <c r="J110" s="72">
        <v>36</v>
      </c>
      <c r="K110" s="73"/>
      <c r="L110" s="73">
        <v>18</v>
      </c>
      <c r="M110" s="74">
        <f>H110-I110</f>
        <v>66</v>
      </c>
      <c r="N110" s="82"/>
      <c r="O110" s="80">
        <v>3</v>
      </c>
      <c r="P110" s="80"/>
      <c r="Q110" s="81"/>
    </row>
    <row r="111" spans="1:17" s="77" customFormat="1" ht="19.5" customHeight="1">
      <c r="A111" s="126" t="s">
        <v>155</v>
      </c>
      <c r="B111" s="459" t="s">
        <v>168</v>
      </c>
      <c r="C111" s="91"/>
      <c r="D111" s="59">
        <v>3</v>
      </c>
      <c r="E111" s="59"/>
      <c r="F111" s="87"/>
      <c r="G111" s="62">
        <v>3</v>
      </c>
      <c r="H111" s="88">
        <f t="shared" si="5"/>
        <v>90</v>
      </c>
      <c r="I111" s="89">
        <f aca="true" t="shared" si="7" ref="I111:I118">J111+K111+L111</f>
        <v>30</v>
      </c>
      <c r="J111" s="58">
        <v>15</v>
      </c>
      <c r="K111" s="59"/>
      <c r="L111" s="59">
        <v>15</v>
      </c>
      <c r="M111" s="63">
        <f t="shared" si="6"/>
        <v>60</v>
      </c>
      <c r="N111" s="82"/>
      <c r="O111" s="80"/>
      <c r="P111" s="80">
        <v>2</v>
      </c>
      <c r="Q111" s="81"/>
    </row>
    <row r="112" spans="1:17" s="77" customFormat="1" ht="19.5" customHeight="1">
      <c r="A112" s="126" t="s">
        <v>156</v>
      </c>
      <c r="B112" s="459" t="s">
        <v>169</v>
      </c>
      <c r="C112" s="91"/>
      <c r="D112" s="59">
        <v>3</v>
      </c>
      <c r="E112" s="59"/>
      <c r="F112" s="87"/>
      <c r="G112" s="62">
        <v>3</v>
      </c>
      <c r="H112" s="88">
        <f t="shared" si="5"/>
        <v>90</v>
      </c>
      <c r="I112" s="89">
        <f t="shared" si="7"/>
        <v>30</v>
      </c>
      <c r="J112" s="58">
        <v>15</v>
      </c>
      <c r="K112" s="59"/>
      <c r="L112" s="59">
        <v>15</v>
      </c>
      <c r="M112" s="63">
        <f t="shared" si="6"/>
        <v>60</v>
      </c>
      <c r="N112" s="82"/>
      <c r="O112" s="80"/>
      <c r="P112" s="80">
        <v>2</v>
      </c>
      <c r="Q112" s="81"/>
    </row>
    <row r="113" spans="1:17" s="77" customFormat="1" ht="19.5" customHeight="1">
      <c r="A113" s="126" t="s">
        <v>173</v>
      </c>
      <c r="B113" s="459" t="s">
        <v>170</v>
      </c>
      <c r="C113" s="91"/>
      <c r="D113" s="59">
        <v>3</v>
      </c>
      <c r="E113" s="59"/>
      <c r="F113" s="87"/>
      <c r="G113" s="62">
        <v>3</v>
      </c>
      <c r="H113" s="88">
        <f t="shared" si="5"/>
        <v>90</v>
      </c>
      <c r="I113" s="89">
        <f t="shared" si="7"/>
        <v>30</v>
      </c>
      <c r="J113" s="58">
        <v>15</v>
      </c>
      <c r="K113" s="59"/>
      <c r="L113" s="59">
        <v>15</v>
      </c>
      <c r="M113" s="63">
        <f t="shared" si="6"/>
        <v>60</v>
      </c>
      <c r="N113" s="82"/>
      <c r="O113" s="80"/>
      <c r="P113" s="80">
        <v>2</v>
      </c>
      <c r="Q113" s="81"/>
    </row>
    <row r="114" spans="1:17" s="77" customFormat="1" ht="19.5" customHeight="1">
      <c r="A114" s="126" t="s">
        <v>174</v>
      </c>
      <c r="B114" s="459" t="s">
        <v>171</v>
      </c>
      <c r="C114" s="91"/>
      <c r="D114" s="59">
        <v>3</v>
      </c>
      <c r="E114" s="59"/>
      <c r="F114" s="87"/>
      <c r="G114" s="62">
        <v>3</v>
      </c>
      <c r="H114" s="88">
        <f t="shared" si="5"/>
        <v>90</v>
      </c>
      <c r="I114" s="89">
        <f t="shared" si="7"/>
        <v>30</v>
      </c>
      <c r="J114" s="58">
        <v>15</v>
      </c>
      <c r="K114" s="59"/>
      <c r="L114" s="59">
        <v>15</v>
      </c>
      <c r="M114" s="63">
        <f t="shared" si="6"/>
        <v>60</v>
      </c>
      <c r="N114" s="82"/>
      <c r="O114" s="80"/>
      <c r="P114" s="80">
        <v>2</v>
      </c>
      <c r="Q114" s="81"/>
    </row>
    <row r="115" spans="1:17" s="77" customFormat="1" ht="19.5" customHeight="1">
      <c r="A115" s="126" t="s">
        <v>175</v>
      </c>
      <c r="B115" s="460" t="s">
        <v>172</v>
      </c>
      <c r="C115" s="91"/>
      <c r="D115" s="59">
        <v>3</v>
      </c>
      <c r="E115" s="59"/>
      <c r="F115" s="87"/>
      <c r="G115" s="62">
        <v>3</v>
      </c>
      <c r="H115" s="88">
        <f t="shared" si="5"/>
        <v>90</v>
      </c>
      <c r="I115" s="89">
        <f t="shared" si="7"/>
        <v>30</v>
      </c>
      <c r="J115" s="58">
        <v>15</v>
      </c>
      <c r="K115" s="59"/>
      <c r="L115" s="59">
        <v>15</v>
      </c>
      <c r="M115" s="63">
        <f t="shared" si="6"/>
        <v>60</v>
      </c>
      <c r="N115" s="82"/>
      <c r="O115" s="80"/>
      <c r="P115" s="80">
        <v>2</v>
      </c>
      <c r="Q115" s="81"/>
    </row>
    <row r="116" spans="1:17" s="77" customFormat="1" ht="19.5" customHeight="1">
      <c r="A116" s="461" t="s">
        <v>245</v>
      </c>
      <c r="B116" s="460" t="s">
        <v>247</v>
      </c>
      <c r="C116" s="296"/>
      <c r="D116" s="59">
        <v>3</v>
      </c>
      <c r="E116" s="59"/>
      <c r="F116" s="87"/>
      <c r="G116" s="62">
        <v>3</v>
      </c>
      <c r="H116" s="88">
        <f t="shared" si="5"/>
        <v>90</v>
      </c>
      <c r="I116" s="89">
        <f t="shared" si="7"/>
        <v>30</v>
      </c>
      <c r="J116" s="58">
        <v>15</v>
      </c>
      <c r="K116" s="59"/>
      <c r="L116" s="59">
        <v>15</v>
      </c>
      <c r="M116" s="63">
        <f t="shared" si="6"/>
        <v>60</v>
      </c>
      <c r="N116" s="82"/>
      <c r="O116" s="80"/>
      <c r="P116" s="80">
        <v>2</v>
      </c>
      <c r="Q116" s="105"/>
    </row>
    <row r="117" spans="1:17" s="77" customFormat="1" ht="19.5" customHeight="1">
      <c r="A117" s="461" t="s">
        <v>246</v>
      </c>
      <c r="B117" s="460" t="s">
        <v>248</v>
      </c>
      <c r="C117" s="296"/>
      <c r="D117" s="59">
        <v>3</v>
      </c>
      <c r="E117" s="59"/>
      <c r="F117" s="87"/>
      <c r="G117" s="62">
        <v>3</v>
      </c>
      <c r="H117" s="88">
        <f t="shared" si="5"/>
        <v>90</v>
      </c>
      <c r="I117" s="89">
        <f t="shared" si="7"/>
        <v>30</v>
      </c>
      <c r="J117" s="58">
        <v>15</v>
      </c>
      <c r="K117" s="59"/>
      <c r="L117" s="59">
        <v>15</v>
      </c>
      <c r="M117" s="63">
        <f t="shared" si="6"/>
        <v>60</v>
      </c>
      <c r="N117" s="82"/>
      <c r="O117" s="80"/>
      <c r="P117" s="80">
        <v>2</v>
      </c>
      <c r="Q117" s="105"/>
    </row>
    <row r="118" spans="1:17" s="210" customFormat="1" ht="19.5" customHeight="1" thickBot="1">
      <c r="A118" s="461"/>
      <c r="B118" s="462" t="s">
        <v>153</v>
      </c>
      <c r="C118" s="463"/>
      <c r="D118" s="59">
        <v>3</v>
      </c>
      <c r="E118" s="59"/>
      <c r="F118" s="87"/>
      <c r="G118" s="62">
        <v>3</v>
      </c>
      <c r="H118" s="88">
        <f t="shared" si="5"/>
        <v>90</v>
      </c>
      <c r="I118" s="89">
        <f t="shared" si="7"/>
        <v>30</v>
      </c>
      <c r="J118" s="58">
        <v>15</v>
      </c>
      <c r="K118" s="59"/>
      <c r="L118" s="59">
        <v>15</v>
      </c>
      <c r="M118" s="63">
        <f t="shared" si="6"/>
        <v>60</v>
      </c>
      <c r="N118" s="82"/>
      <c r="O118" s="80"/>
      <c r="P118" s="80">
        <v>2</v>
      </c>
      <c r="Q118" s="464"/>
    </row>
    <row r="119" spans="1:17" s="77" customFormat="1" ht="19.5" customHeight="1" thickBot="1">
      <c r="A119" s="894" t="s">
        <v>114</v>
      </c>
      <c r="B119" s="895"/>
      <c r="C119" s="895"/>
      <c r="D119" s="895"/>
      <c r="E119" s="895"/>
      <c r="F119" s="895"/>
      <c r="G119" s="895"/>
      <c r="H119" s="895"/>
      <c r="I119" s="895"/>
      <c r="J119" s="895"/>
      <c r="K119" s="895"/>
      <c r="L119" s="895"/>
      <c r="M119" s="895"/>
      <c r="N119" s="895"/>
      <c r="O119" s="895"/>
      <c r="P119" s="895"/>
      <c r="Q119" s="896"/>
    </row>
    <row r="120" spans="1:17" s="77" customFormat="1" ht="19.5" customHeight="1">
      <c r="A120" s="964" t="s">
        <v>149</v>
      </c>
      <c r="B120" s="965"/>
      <c r="C120" s="108"/>
      <c r="D120" s="73">
        <v>1</v>
      </c>
      <c r="E120" s="73"/>
      <c r="F120" s="110"/>
      <c r="G120" s="111">
        <v>7</v>
      </c>
      <c r="H120" s="122">
        <f>G120*30</f>
        <v>210</v>
      </c>
      <c r="I120" s="123">
        <f>J120+K120+L120</f>
        <v>60</v>
      </c>
      <c r="J120" s="72">
        <v>30</v>
      </c>
      <c r="K120" s="73">
        <v>30</v>
      </c>
      <c r="L120" s="73"/>
      <c r="M120" s="74">
        <f>H120-I120</f>
        <v>150</v>
      </c>
      <c r="N120" s="114">
        <v>4</v>
      </c>
      <c r="O120" s="92"/>
      <c r="P120" s="92"/>
      <c r="Q120" s="115"/>
    </row>
    <row r="121" spans="1:17" s="77" customFormat="1" ht="19.5" customHeight="1">
      <c r="A121" s="966" t="s">
        <v>146</v>
      </c>
      <c r="B121" s="967"/>
      <c r="C121" s="465"/>
      <c r="D121" s="57">
        <v>2</v>
      </c>
      <c r="E121" s="57"/>
      <c r="F121" s="60"/>
      <c r="G121" s="62">
        <v>6</v>
      </c>
      <c r="H121" s="88">
        <f>G121*30</f>
        <v>180</v>
      </c>
      <c r="I121" s="89">
        <f>J121+K121+L121</f>
        <v>72</v>
      </c>
      <c r="J121" s="58">
        <v>36</v>
      </c>
      <c r="K121" s="59">
        <v>36</v>
      </c>
      <c r="L121" s="59"/>
      <c r="M121" s="63">
        <f>H121-I121</f>
        <v>108</v>
      </c>
      <c r="N121" s="26"/>
      <c r="O121" s="80">
        <v>4</v>
      </c>
      <c r="P121" s="466"/>
      <c r="Q121" s="467"/>
    </row>
    <row r="122" spans="1:17" s="77" customFormat="1" ht="19.5" customHeight="1">
      <c r="A122" s="966" t="s">
        <v>147</v>
      </c>
      <c r="B122" s="967"/>
      <c r="C122" s="91"/>
      <c r="D122" s="59">
        <v>3</v>
      </c>
      <c r="E122" s="59"/>
      <c r="F122" s="87"/>
      <c r="G122" s="62">
        <v>5</v>
      </c>
      <c r="H122" s="88">
        <f>G122*30</f>
        <v>150</v>
      </c>
      <c r="I122" s="89">
        <f>J122+K122+L122</f>
        <v>60</v>
      </c>
      <c r="J122" s="58">
        <v>30</v>
      </c>
      <c r="K122" s="59">
        <v>30</v>
      </c>
      <c r="L122" s="59"/>
      <c r="M122" s="63">
        <f>H122-I122</f>
        <v>90</v>
      </c>
      <c r="N122" s="82"/>
      <c r="O122" s="80"/>
      <c r="P122" s="80">
        <v>4</v>
      </c>
      <c r="Q122" s="81"/>
    </row>
    <row r="123" spans="1:17" s="77" customFormat="1" ht="19.5" customHeight="1" thickBot="1">
      <c r="A123" s="968" t="s">
        <v>148</v>
      </c>
      <c r="B123" s="969"/>
      <c r="C123" s="465"/>
      <c r="D123" s="57">
        <v>4</v>
      </c>
      <c r="E123" s="57"/>
      <c r="F123" s="60"/>
      <c r="G123" s="62">
        <v>5</v>
      </c>
      <c r="H123" s="353">
        <f>G123*30</f>
        <v>150</v>
      </c>
      <c r="I123" s="354">
        <f>J123+K123+L123</f>
        <v>78</v>
      </c>
      <c r="J123" s="301">
        <v>52</v>
      </c>
      <c r="K123" s="302">
        <v>26</v>
      </c>
      <c r="L123" s="302"/>
      <c r="M123" s="83">
        <f>H123-I123</f>
        <v>72</v>
      </c>
      <c r="N123" s="468"/>
      <c r="O123" s="131"/>
      <c r="P123" s="469"/>
      <c r="Q123" s="470">
        <v>6</v>
      </c>
    </row>
    <row r="124" spans="1:17" s="457" customFormat="1" ht="19.5" customHeight="1" thickBot="1">
      <c r="A124" s="471"/>
      <c r="B124" s="472" t="s">
        <v>157</v>
      </c>
      <c r="C124" s="473"/>
      <c r="D124" s="474"/>
      <c r="E124" s="474"/>
      <c r="F124" s="475"/>
      <c r="G124" s="476">
        <f>G122+G123+G120+G121</f>
        <v>23</v>
      </c>
      <c r="H124" s="473">
        <f aca="true" t="shared" si="8" ref="H124:M124">H122+H123+H120+H121</f>
        <v>690</v>
      </c>
      <c r="I124" s="474">
        <f t="shared" si="8"/>
        <v>270</v>
      </c>
      <c r="J124" s="474">
        <f t="shared" si="8"/>
        <v>148</v>
      </c>
      <c r="K124" s="474">
        <f t="shared" si="8"/>
        <v>122</v>
      </c>
      <c r="L124" s="474">
        <f t="shared" si="8"/>
        <v>0</v>
      </c>
      <c r="M124" s="477">
        <f t="shared" si="8"/>
        <v>420</v>
      </c>
      <c r="N124" s="473">
        <v>4</v>
      </c>
      <c r="O124" s="474">
        <v>4</v>
      </c>
      <c r="P124" s="474">
        <v>4</v>
      </c>
      <c r="Q124" s="477">
        <v>6</v>
      </c>
    </row>
    <row r="125" spans="1:17" s="77" customFormat="1" ht="19.5" customHeight="1">
      <c r="A125" s="478" t="s">
        <v>158</v>
      </c>
      <c r="B125" s="479" t="s">
        <v>209</v>
      </c>
      <c r="C125" s="480"/>
      <c r="D125" s="481">
        <v>1</v>
      </c>
      <c r="E125" s="481"/>
      <c r="F125" s="482"/>
      <c r="G125" s="193">
        <v>7</v>
      </c>
      <c r="H125" s="483">
        <f aca="true" t="shared" si="9" ref="H125:H136">G125*30</f>
        <v>210</v>
      </c>
      <c r="I125" s="484">
        <f aca="true" t="shared" si="10" ref="I125:I136">J125+K125+L125</f>
        <v>60</v>
      </c>
      <c r="J125" s="485">
        <v>30</v>
      </c>
      <c r="K125" s="481">
        <v>30</v>
      </c>
      <c r="L125" s="481"/>
      <c r="M125" s="486">
        <f aca="true" t="shared" si="11" ref="M125:M136">H125-I125</f>
        <v>150</v>
      </c>
      <c r="N125" s="444">
        <v>4</v>
      </c>
      <c r="O125" s="445"/>
      <c r="P125" s="445"/>
      <c r="Q125" s="487"/>
    </row>
    <row r="126" spans="1:17" s="409" customFormat="1" ht="37.5">
      <c r="A126" s="202" t="s">
        <v>159</v>
      </c>
      <c r="B126" s="127" t="s">
        <v>210</v>
      </c>
      <c r="C126" s="488"/>
      <c r="D126" s="489">
        <v>1</v>
      </c>
      <c r="E126" s="489"/>
      <c r="F126" s="490"/>
      <c r="G126" s="62">
        <v>7</v>
      </c>
      <c r="H126" s="488">
        <f t="shared" si="9"/>
        <v>210</v>
      </c>
      <c r="I126" s="89">
        <f t="shared" si="10"/>
        <v>60</v>
      </c>
      <c r="J126" s="58">
        <v>30</v>
      </c>
      <c r="K126" s="59">
        <v>30</v>
      </c>
      <c r="L126" s="59"/>
      <c r="M126" s="63">
        <f t="shared" si="11"/>
        <v>150</v>
      </c>
      <c r="N126" s="198">
        <v>4</v>
      </c>
      <c r="O126" s="197"/>
      <c r="P126" s="197"/>
      <c r="Q126" s="201"/>
    </row>
    <row r="127" spans="1:17" s="77" customFormat="1" ht="19.5" customHeight="1">
      <c r="A127" s="202" t="s">
        <v>160</v>
      </c>
      <c r="B127" s="305" t="s">
        <v>211</v>
      </c>
      <c r="C127" s="91"/>
      <c r="D127" s="59">
        <v>1</v>
      </c>
      <c r="E127" s="59"/>
      <c r="F127" s="142"/>
      <c r="G127" s="62">
        <v>7</v>
      </c>
      <c r="H127" s="88">
        <f t="shared" si="9"/>
        <v>210</v>
      </c>
      <c r="I127" s="89">
        <f t="shared" si="10"/>
        <v>60</v>
      </c>
      <c r="J127" s="58">
        <v>30</v>
      </c>
      <c r="K127" s="59">
        <v>30</v>
      </c>
      <c r="L127" s="59"/>
      <c r="M127" s="63">
        <f t="shared" si="11"/>
        <v>150</v>
      </c>
      <c r="N127" s="82">
        <v>4</v>
      </c>
      <c r="O127" s="80"/>
      <c r="P127" s="80"/>
      <c r="Q127" s="81"/>
    </row>
    <row r="128" spans="1:17" s="77" customFormat="1" ht="19.5" customHeight="1">
      <c r="A128" s="202" t="s">
        <v>161</v>
      </c>
      <c r="B128" s="294" t="s">
        <v>212</v>
      </c>
      <c r="C128" s="91"/>
      <c r="D128" s="59">
        <v>2</v>
      </c>
      <c r="E128" s="59"/>
      <c r="F128" s="142"/>
      <c r="G128" s="62">
        <v>6</v>
      </c>
      <c r="H128" s="88">
        <f t="shared" si="9"/>
        <v>180</v>
      </c>
      <c r="I128" s="89">
        <f t="shared" si="10"/>
        <v>72</v>
      </c>
      <c r="J128" s="58">
        <v>36</v>
      </c>
      <c r="K128" s="59">
        <v>36</v>
      </c>
      <c r="L128" s="59"/>
      <c r="M128" s="63">
        <f t="shared" si="11"/>
        <v>108</v>
      </c>
      <c r="N128" s="82"/>
      <c r="O128" s="80">
        <v>4</v>
      </c>
      <c r="P128" s="80"/>
      <c r="Q128" s="81"/>
    </row>
    <row r="129" spans="1:17" s="77" customFormat="1" ht="19.5" customHeight="1">
      <c r="A129" s="202" t="s">
        <v>105</v>
      </c>
      <c r="B129" s="127" t="s">
        <v>213</v>
      </c>
      <c r="C129" s="91"/>
      <c r="D129" s="59">
        <v>2</v>
      </c>
      <c r="E129" s="59"/>
      <c r="F129" s="142"/>
      <c r="G129" s="62">
        <v>6</v>
      </c>
      <c r="H129" s="88">
        <f t="shared" si="9"/>
        <v>180</v>
      </c>
      <c r="I129" s="89">
        <f t="shared" si="10"/>
        <v>72</v>
      </c>
      <c r="J129" s="58">
        <v>36</v>
      </c>
      <c r="K129" s="59">
        <v>36</v>
      </c>
      <c r="L129" s="59"/>
      <c r="M129" s="63">
        <f t="shared" si="11"/>
        <v>108</v>
      </c>
      <c r="N129" s="82"/>
      <c r="O129" s="80">
        <v>4</v>
      </c>
      <c r="P129" s="80"/>
      <c r="Q129" s="81"/>
    </row>
    <row r="130" spans="1:17" s="409" customFormat="1" ht="37.5">
      <c r="A130" s="202" t="s">
        <v>106</v>
      </c>
      <c r="B130" s="305" t="s">
        <v>214</v>
      </c>
      <c r="C130" s="488"/>
      <c r="D130" s="57">
        <v>2</v>
      </c>
      <c r="E130" s="57"/>
      <c r="F130" s="159"/>
      <c r="G130" s="62">
        <v>6</v>
      </c>
      <c r="H130" s="88">
        <f t="shared" si="9"/>
        <v>180</v>
      </c>
      <c r="I130" s="89">
        <f t="shared" si="10"/>
        <v>72</v>
      </c>
      <c r="J130" s="58">
        <v>36</v>
      </c>
      <c r="K130" s="59">
        <v>36</v>
      </c>
      <c r="L130" s="59"/>
      <c r="M130" s="63">
        <f t="shared" si="11"/>
        <v>108</v>
      </c>
      <c r="N130" s="26"/>
      <c r="O130" s="80">
        <v>4</v>
      </c>
      <c r="P130" s="197"/>
      <c r="Q130" s="201"/>
    </row>
    <row r="131" spans="1:17" s="77" customFormat="1" ht="19.5" customHeight="1">
      <c r="A131" s="202" t="s">
        <v>162</v>
      </c>
      <c r="B131" s="294" t="s">
        <v>215</v>
      </c>
      <c r="C131" s="91"/>
      <c r="D131" s="57">
        <v>3</v>
      </c>
      <c r="E131" s="57"/>
      <c r="F131" s="159"/>
      <c r="G131" s="62">
        <v>5</v>
      </c>
      <c r="H131" s="88">
        <f t="shared" si="9"/>
        <v>150</v>
      </c>
      <c r="I131" s="89">
        <f t="shared" si="10"/>
        <v>60</v>
      </c>
      <c r="J131" s="58">
        <v>30</v>
      </c>
      <c r="K131" s="59">
        <v>30</v>
      </c>
      <c r="L131" s="59"/>
      <c r="M131" s="63">
        <f t="shared" si="11"/>
        <v>90</v>
      </c>
      <c r="N131" s="26"/>
      <c r="O131" s="80"/>
      <c r="P131" s="80">
        <v>4</v>
      </c>
      <c r="Q131" s="81"/>
    </row>
    <row r="132" spans="1:17" s="77" customFormat="1" ht="19.5" customHeight="1">
      <c r="A132" s="202" t="s">
        <v>136</v>
      </c>
      <c r="B132" s="294" t="s">
        <v>216</v>
      </c>
      <c r="C132" s="91"/>
      <c r="D132" s="59">
        <v>3</v>
      </c>
      <c r="E132" s="59"/>
      <c r="F132" s="142"/>
      <c r="G132" s="62">
        <v>5</v>
      </c>
      <c r="H132" s="88">
        <f t="shared" si="9"/>
        <v>150</v>
      </c>
      <c r="I132" s="89">
        <f t="shared" si="10"/>
        <v>60</v>
      </c>
      <c r="J132" s="58">
        <v>30</v>
      </c>
      <c r="K132" s="59">
        <v>30</v>
      </c>
      <c r="L132" s="59"/>
      <c r="M132" s="63">
        <f t="shared" si="11"/>
        <v>90</v>
      </c>
      <c r="N132" s="82"/>
      <c r="O132" s="80"/>
      <c r="P132" s="80">
        <v>4</v>
      </c>
      <c r="Q132" s="81"/>
    </row>
    <row r="133" spans="1:17" s="409" customFormat="1" ht="37.5">
      <c r="A133" s="202" t="s">
        <v>163</v>
      </c>
      <c r="B133" s="305" t="s">
        <v>217</v>
      </c>
      <c r="C133" s="488"/>
      <c r="D133" s="489">
        <v>3</v>
      </c>
      <c r="E133" s="489"/>
      <c r="F133" s="490"/>
      <c r="G133" s="62">
        <v>5</v>
      </c>
      <c r="H133" s="488">
        <f t="shared" si="9"/>
        <v>150</v>
      </c>
      <c r="I133" s="89">
        <f t="shared" si="10"/>
        <v>60</v>
      </c>
      <c r="J133" s="58">
        <v>30</v>
      </c>
      <c r="K133" s="59">
        <v>30</v>
      </c>
      <c r="L133" s="59"/>
      <c r="M133" s="63">
        <f t="shared" si="11"/>
        <v>90</v>
      </c>
      <c r="N133" s="198"/>
      <c r="O133" s="197"/>
      <c r="P133" s="197">
        <v>4</v>
      </c>
      <c r="Q133" s="201"/>
    </row>
    <row r="134" spans="1:17" s="77" customFormat="1" ht="19.5" customHeight="1">
      <c r="A134" s="202" t="s">
        <v>164</v>
      </c>
      <c r="B134" s="294" t="s">
        <v>218</v>
      </c>
      <c r="C134" s="108"/>
      <c r="D134" s="73">
        <v>4</v>
      </c>
      <c r="E134" s="73"/>
      <c r="F134" s="374"/>
      <c r="G134" s="111">
        <v>5</v>
      </c>
      <c r="H134" s="122">
        <f t="shared" si="9"/>
        <v>150</v>
      </c>
      <c r="I134" s="123">
        <f t="shared" si="10"/>
        <v>78</v>
      </c>
      <c r="J134" s="72">
        <v>52</v>
      </c>
      <c r="K134" s="73">
        <v>26</v>
      </c>
      <c r="L134" s="73"/>
      <c r="M134" s="74">
        <f t="shared" si="11"/>
        <v>72</v>
      </c>
      <c r="N134" s="114"/>
      <c r="O134" s="92"/>
      <c r="P134" s="92"/>
      <c r="Q134" s="115">
        <v>6</v>
      </c>
    </row>
    <row r="135" spans="1:17" s="409" customFormat="1" ht="18.75">
      <c r="A135" s="202" t="s">
        <v>165</v>
      </c>
      <c r="B135" s="294" t="s">
        <v>219</v>
      </c>
      <c r="C135" s="491"/>
      <c r="D135" s="70">
        <v>4</v>
      </c>
      <c r="E135" s="70"/>
      <c r="F135" s="148"/>
      <c r="G135" s="111">
        <v>5</v>
      </c>
      <c r="H135" s="122">
        <f t="shared" si="9"/>
        <v>150</v>
      </c>
      <c r="I135" s="123">
        <f t="shared" si="10"/>
        <v>78</v>
      </c>
      <c r="J135" s="72">
        <v>52</v>
      </c>
      <c r="K135" s="73">
        <v>26</v>
      </c>
      <c r="L135" s="73"/>
      <c r="M135" s="74">
        <f t="shared" si="11"/>
        <v>72</v>
      </c>
      <c r="N135" s="220"/>
      <c r="O135" s="92"/>
      <c r="P135" s="113"/>
      <c r="Q135" s="117">
        <v>6</v>
      </c>
    </row>
    <row r="136" spans="1:17" s="77" customFormat="1" ht="34.5" customHeight="1" thickBot="1">
      <c r="A136" s="492" t="s">
        <v>137</v>
      </c>
      <c r="B136" s="295" t="s">
        <v>220</v>
      </c>
      <c r="C136" s="493"/>
      <c r="D136" s="494">
        <v>4</v>
      </c>
      <c r="E136" s="494"/>
      <c r="F136" s="151"/>
      <c r="G136" s="62">
        <v>5</v>
      </c>
      <c r="H136" s="88">
        <f t="shared" si="9"/>
        <v>150</v>
      </c>
      <c r="I136" s="89">
        <f t="shared" si="10"/>
        <v>78</v>
      </c>
      <c r="J136" s="58">
        <v>52</v>
      </c>
      <c r="K136" s="59">
        <v>26</v>
      </c>
      <c r="L136" s="59"/>
      <c r="M136" s="63">
        <f t="shared" si="11"/>
        <v>72</v>
      </c>
      <c r="N136" s="82"/>
      <c r="O136" s="80"/>
      <c r="P136" s="80"/>
      <c r="Q136" s="81">
        <v>6</v>
      </c>
    </row>
    <row r="137" spans="1:17" s="77" customFormat="1" ht="19.5" customHeight="1" thickBot="1">
      <c r="A137" s="915" t="s">
        <v>188</v>
      </c>
      <c r="B137" s="916"/>
      <c r="C137" s="495"/>
      <c r="D137" s="496"/>
      <c r="E137" s="496"/>
      <c r="F137" s="497"/>
      <c r="G137" s="377"/>
      <c r="H137" s="498"/>
      <c r="I137" s="499"/>
      <c r="J137" s="500"/>
      <c r="K137" s="501"/>
      <c r="L137" s="501"/>
      <c r="M137" s="502"/>
      <c r="N137" s="503"/>
      <c r="O137" s="504"/>
      <c r="P137" s="505"/>
      <c r="Q137" s="506"/>
    </row>
    <row r="138" spans="1:17" s="77" customFormat="1" ht="19.5" customHeight="1" thickBot="1">
      <c r="A138" s="915" t="s">
        <v>104</v>
      </c>
      <c r="B138" s="916"/>
      <c r="C138" s="306"/>
      <c r="D138" s="307"/>
      <c r="E138" s="307"/>
      <c r="F138" s="308"/>
      <c r="G138" s="507">
        <f aca="true" t="shared" si="12" ref="G138:Q138">G107+G124</f>
        <v>30</v>
      </c>
      <c r="H138" s="507">
        <f t="shared" si="12"/>
        <v>900</v>
      </c>
      <c r="I138" s="507">
        <f t="shared" si="12"/>
        <v>369</v>
      </c>
      <c r="J138" s="507">
        <f t="shared" si="12"/>
        <v>214</v>
      </c>
      <c r="K138" s="507">
        <f t="shared" si="12"/>
        <v>122</v>
      </c>
      <c r="L138" s="507">
        <f t="shared" si="12"/>
        <v>33</v>
      </c>
      <c r="M138" s="507">
        <f t="shared" si="12"/>
        <v>531</v>
      </c>
      <c r="N138" s="508">
        <f t="shared" si="12"/>
        <v>4</v>
      </c>
      <c r="O138" s="508">
        <f t="shared" si="12"/>
        <v>7</v>
      </c>
      <c r="P138" s="508">
        <f t="shared" si="12"/>
        <v>7</v>
      </c>
      <c r="Q138" s="508">
        <f t="shared" si="12"/>
        <v>6</v>
      </c>
    </row>
    <row r="139" spans="1:17" s="409" customFormat="1" ht="19.5" customHeight="1" thickBot="1">
      <c r="A139" s="873" t="s">
        <v>38</v>
      </c>
      <c r="B139" s="874"/>
      <c r="C139" s="874"/>
      <c r="D139" s="874"/>
      <c r="E139" s="874"/>
      <c r="F139" s="874"/>
      <c r="G139" s="874"/>
      <c r="H139" s="874"/>
      <c r="I139" s="874"/>
      <c r="J139" s="874"/>
      <c r="K139" s="874"/>
      <c r="L139" s="874"/>
      <c r="M139" s="874"/>
      <c r="N139" s="874"/>
      <c r="O139" s="874"/>
      <c r="P139" s="874"/>
      <c r="Q139" s="892"/>
    </row>
    <row r="140" spans="1:17" s="409" customFormat="1" ht="19.5" customHeight="1" thickBot="1">
      <c r="A140" s="922" t="s">
        <v>129</v>
      </c>
      <c r="B140" s="923"/>
      <c r="C140" s="509"/>
      <c r="D140" s="434"/>
      <c r="E140" s="434"/>
      <c r="F140" s="435"/>
      <c r="G140" s="510">
        <f aca="true" t="shared" si="13" ref="G140:M140">G101+G138</f>
        <v>120</v>
      </c>
      <c r="H140" s="510">
        <f t="shared" si="13"/>
        <v>3600</v>
      </c>
      <c r="I140" s="510">
        <f t="shared" si="13"/>
        <v>1475</v>
      </c>
      <c r="J140" s="510">
        <f t="shared" si="13"/>
        <v>828</v>
      </c>
      <c r="K140" s="510">
        <f t="shared" si="13"/>
        <v>457</v>
      </c>
      <c r="L140" s="510">
        <f t="shared" si="13"/>
        <v>175</v>
      </c>
      <c r="M140" s="510">
        <f t="shared" si="13"/>
        <v>1765</v>
      </c>
      <c r="N140" s="510"/>
      <c r="O140" s="510"/>
      <c r="P140" s="510"/>
      <c r="Q140" s="510"/>
    </row>
    <row r="141" spans="1:17" s="107" customFormat="1" ht="19.5" customHeight="1" thickBot="1">
      <c r="A141" s="897" t="s">
        <v>33</v>
      </c>
      <c r="B141" s="898"/>
      <c r="C141" s="511"/>
      <c r="D141" s="512"/>
      <c r="E141" s="512"/>
      <c r="F141" s="513"/>
      <c r="G141" s="510">
        <f>G140+G137+G102</f>
        <v>240</v>
      </c>
      <c r="H141" s="510"/>
      <c r="I141" s="510"/>
      <c r="J141" s="510"/>
      <c r="K141" s="510"/>
      <c r="L141" s="510"/>
      <c r="M141" s="510"/>
      <c r="N141" s="510">
        <f>N138+N101</f>
        <v>27</v>
      </c>
      <c r="O141" s="510">
        <f>O138+O101</f>
        <v>23.5</v>
      </c>
      <c r="P141" s="510">
        <f>P138+P101</f>
        <v>23</v>
      </c>
      <c r="Q141" s="510">
        <f>Q138+Q101</f>
        <v>22</v>
      </c>
    </row>
    <row r="142" spans="1:17" s="409" customFormat="1" ht="19.5" customHeight="1" thickBot="1">
      <c r="A142" s="978" t="s">
        <v>116</v>
      </c>
      <c r="B142" s="979"/>
      <c r="C142" s="979"/>
      <c r="D142" s="979"/>
      <c r="E142" s="979"/>
      <c r="F142" s="979"/>
      <c r="G142" s="979"/>
      <c r="H142" s="979"/>
      <c r="I142" s="979"/>
      <c r="J142" s="979"/>
      <c r="K142" s="979"/>
      <c r="L142" s="979"/>
      <c r="M142" s="980"/>
      <c r="N142" s="514">
        <v>1</v>
      </c>
      <c r="O142" s="515">
        <v>2</v>
      </c>
      <c r="P142" s="515">
        <v>3</v>
      </c>
      <c r="Q142" s="516">
        <v>4</v>
      </c>
    </row>
    <row r="143" spans="1:17" s="409" customFormat="1" ht="19.5" customHeight="1" thickBot="1">
      <c r="A143" s="917" t="s">
        <v>34</v>
      </c>
      <c r="B143" s="918"/>
      <c r="C143" s="918"/>
      <c r="D143" s="918"/>
      <c r="E143" s="918"/>
      <c r="F143" s="918"/>
      <c r="G143" s="918"/>
      <c r="H143" s="918"/>
      <c r="I143" s="918"/>
      <c r="J143" s="918"/>
      <c r="K143" s="918"/>
      <c r="L143" s="918"/>
      <c r="M143" s="919"/>
      <c r="N143" s="517">
        <f>N141</f>
        <v>27</v>
      </c>
      <c r="O143" s="517">
        <f>O141</f>
        <v>23.5</v>
      </c>
      <c r="P143" s="517">
        <f>P141</f>
        <v>23</v>
      </c>
      <c r="Q143" s="517">
        <f>Q141</f>
        <v>22</v>
      </c>
    </row>
    <row r="144" spans="1:17" s="409" customFormat="1" ht="19.5" customHeight="1">
      <c r="A144" s="982" t="s">
        <v>35</v>
      </c>
      <c r="B144" s="983"/>
      <c r="C144" s="983"/>
      <c r="D144" s="983"/>
      <c r="E144" s="983"/>
      <c r="F144" s="983"/>
      <c r="G144" s="983"/>
      <c r="H144" s="983"/>
      <c r="I144" s="983"/>
      <c r="J144" s="983"/>
      <c r="K144" s="983"/>
      <c r="L144" s="983"/>
      <c r="M144" s="983"/>
      <c r="N144" s="518">
        <v>4</v>
      </c>
      <c r="O144" s="519">
        <v>4</v>
      </c>
      <c r="P144" s="519">
        <v>3</v>
      </c>
      <c r="Q144" s="520">
        <v>4</v>
      </c>
    </row>
    <row r="145" spans="1:17" s="409" customFormat="1" ht="19.5" customHeight="1">
      <c r="A145" s="920" t="s">
        <v>36</v>
      </c>
      <c r="B145" s="921"/>
      <c r="C145" s="921"/>
      <c r="D145" s="921"/>
      <c r="E145" s="921"/>
      <c r="F145" s="921"/>
      <c r="G145" s="921"/>
      <c r="H145" s="921"/>
      <c r="I145" s="921"/>
      <c r="J145" s="921"/>
      <c r="K145" s="921"/>
      <c r="L145" s="921"/>
      <c r="M145" s="921"/>
      <c r="N145" s="521">
        <v>4</v>
      </c>
      <c r="O145" s="96">
        <v>4</v>
      </c>
      <c r="P145" s="96">
        <v>3</v>
      </c>
      <c r="Q145" s="522">
        <v>4</v>
      </c>
    </row>
    <row r="146" spans="1:17" s="409" customFormat="1" ht="19.5" customHeight="1" thickBot="1">
      <c r="A146" s="985" t="s">
        <v>37</v>
      </c>
      <c r="B146" s="986"/>
      <c r="C146" s="986"/>
      <c r="D146" s="986"/>
      <c r="E146" s="986"/>
      <c r="F146" s="986"/>
      <c r="G146" s="986"/>
      <c r="H146" s="986"/>
      <c r="I146" s="986"/>
      <c r="J146" s="986"/>
      <c r="K146" s="986"/>
      <c r="L146" s="986"/>
      <c r="M146" s="987"/>
      <c r="N146" s="523"/>
      <c r="O146" s="120">
        <v>1</v>
      </c>
      <c r="P146" s="120">
        <v>1</v>
      </c>
      <c r="Q146" s="449">
        <v>1</v>
      </c>
    </row>
    <row r="147" spans="1:17" s="409" customFormat="1" ht="18.75">
      <c r="A147" s="524"/>
      <c r="B147" s="525"/>
      <c r="C147" s="526"/>
      <c r="D147" s="527"/>
      <c r="E147" s="527"/>
      <c r="F147" s="526"/>
      <c r="G147" s="528"/>
      <c r="H147" s="526"/>
      <c r="I147" s="525"/>
      <c r="J147" s="525"/>
      <c r="K147" s="525"/>
      <c r="L147" s="525"/>
      <c r="M147" s="525"/>
      <c r="N147" s="924">
        <f>G13+G16+G22+G25+G28+G32+G36+G39+G56+G57+G60+G63+G66+G71+G105+G120+G121</f>
        <v>60</v>
      </c>
      <c r="O147" s="925"/>
      <c r="P147" s="877">
        <f>G35+G42+G45+G67+G74+G76+G78+G81+G82+G85+G87+G89+G96+G98+G106+G122+G123</f>
        <v>60</v>
      </c>
      <c r="Q147" s="878"/>
    </row>
    <row r="148" spans="1:17" s="409" customFormat="1" ht="19.5" customHeight="1" thickBot="1">
      <c r="A148" s="981" t="s">
        <v>134</v>
      </c>
      <c r="B148" s="981"/>
      <c r="C148" s="981"/>
      <c r="D148" s="981"/>
      <c r="E148" s="981"/>
      <c r="F148" s="981"/>
      <c r="G148" s="981"/>
      <c r="H148" s="981"/>
      <c r="I148" s="981"/>
      <c r="J148" s="981"/>
      <c r="K148" s="981"/>
      <c r="L148" s="981"/>
      <c r="M148" s="981"/>
      <c r="N148" s="908">
        <f>N147+P147</f>
        <v>120</v>
      </c>
      <c r="O148" s="909"/>
      <c r="P148" s="909"/>
      <c r="Q148" s="910"/>
    </row>
    <row r="149" spans="1:17" s="409" customFormat="1" ht="19.5" customHeight="1" thickBot="1">
      <c r="A149" s="529"/>
      <c r="B149" s="529"/>
      <c r="C149" s="529"/>
      <c r="D149" s="529"/>
      <c r="E149" s="529"/>
      <c r="F149" s="529"/>
      <c r="G149" s="529"/>
      <c r="H149" s="529"/>
      <c r="I149" s="529"/>
      <c r="J149" s="529"/>
      <c r="K149" s="529"/>
      <c r="L149" s="529"/>
      <c r="M149" s="529"/>
      <c r="N149" s="530"/>
      <c r="O149" s="531"/>
      <c r="P149" s="532"/>
      <c r="Q149" s="533"/>
    </row>
    <row r="150" spans="1:17" s="409" customFormat="1" ht="19.5" customHeight="1" thickBot="1">
      <c r="A150" s="873"/>
      <c r="B150" s="874"/>
      <c r="C150" s="874"/>
      <c r="D150" s="874"/>
      <c r="E150" s="874"/>
      <c r="F150" s="874"/>
      <c r="G150" s="875"/>
      <c r="H150" s="875"/>
      <c r="I150" s="875"/>
      <c r="J150" s="875"/>
      <c r="K150" s="874"/>
      <c r="L150" s="874"/>
      <c r="M150" s="874"/>
      <c r="N150" s="875"/>
      <c r="O150" s="875"/>
      <c r="P150" s="875"/>
      <c r="Q150" s="876"/>
    </row>
    <row r="151" spans="1:17" s="229" customFormat="1" ht="19.5" customHeight="1">
      <c r="A151" s="155" t="s">
        <v>32</v>
      </c>
      <c r="B151" s="556" t="s">
        <v>40</v>
      </c>
      <c r="C151" s="563"/>
      <c r="D151" s="564"/>
      <c r="E151" s="564"/>
      <c r="F151" s="567"/>
      <c r="G151" s="573">
        <f>G152+G153</f>
        <v>13.5</v>
      </c>
      <c r="H151" s="574">
        <f aca="true" t="shared" si="14" ref="H151:M151">H152+H153</f>
        <v>405</v>
      </c>
      <c r="I151" s="574">
        <f t="shared" si="14"/>
        <v>264</v>
      </c>
      <c r="J151" s="575">
        <f t="shared" si="14"/>
        <v>4</v>
      </c>
      <c r="K151" s="561"/>
      <c r="L151" s="158">
        <f t="shared" si="14"/>
        <v>260</v>
      </c>
      <c r="M151" s="170">
        <f t="shared" si="14"/>
        <v>141</v>
      </c>
      <c r="N151" s="173"/>
      <c r="O151" s="174"/>
      <c r="P151" s="175"/>
      <c r="Q151" s="176"/>
    </row>
    <row r="152" spans="1:17" s="229" customFormat="1" ht="28.5">
      <c r="A152" s="160" t="s">
        <v>229</v>
      </c>
      <c r="B152" s="557" t="s">
        <v>40</v>
      </c>
      <c r="C152" s="156"/>
      <c r="D152" s="166" t="s">
        <v>230</v>
      </c>
      <c r="E152" s="167"/>
      <c r="F152" s="568"/>
      <c r="G152" s="576">
        <v>6.5</v>
      </c>
      <c r="H152" s="57">
        <f>G152*30</f>
        <v>195</v>
      </c>
      <c r="I152" s="169">
        <f>J152+K152+L152</f>
        <v>132</v>
      </c>
      <c r="J152" s="159">
        <v>4</v>
      </c>
      <c r="K152" s="69"/>
      <c r="L152" s="70">
        <v>128</v>
      </c>
      <c r="M152" s="171">
        <f>H152-I152</f>
        <v>63</v>
      </c>
      <c r="N152" s="164">
        <v>4</v>
      </c>
      <c r="O152" s="162">
        <v>4</v>
      </c>
      <c r="P152" s="169"/>
      <c r="Q152" s="163"/>
    </row>
    <row r="153" spans="1:17" s="229" customFormat="1" ht="29.25" thickBot="1">
      <c r="A153" s="160" t="s">
        <v>231</v>
      </c>
      <c r="B153" s="557" t="s">
        <v>40</v>
      </c>
      <c r="C153" s="156"/>
      <c r="D153" s="168" t="s">
        <v>232</v>
      </c>
      <c r="E153" s="167"/>
      <c r="F153" s="568"/>
      <c r="G153" s="578">
        <v>7</v>
      </c>
      <c r="H153" s="119">
        <f>G153*30</f>
        <v>210</v>
      </c>
      <c r="I153" s="543">
        <f>J153+K153+L153</f>
        <v>132</v>
      </c>
      <c r="J153" s="332"/>
      <c r="K153" s="64"/>
      <c r="L153" s="57">
        <v>132</v>
      </c>
      <c r="M153" s="172">
        <f>H153-I153</f>
        <v>78</v>
      </c>
      <c r="N153" s="164"/>
      <c r="O153" s="162"/>
      <c r="P153" s="169">
        <v>4</v>
      </c>
      <c r="Q153" s="163">
        <v>4</v>
      </c>
    </row>
    <row r="154" spans="1:17" s="229" customFormat="1" ht="39.75" customHeight="1">
      <c r="A154" s="544" t="s">
        <v>233</v>
      </c>
      <c r="B154" s="558" t="s">
        <v>234</v>
      </c>
      <c r="C154" s="563"/>
      <c r="D154" s="390"/>
      <c r="E154" s="390"/>
      <c r="F154" s="569"/>
      <c r="G154" s="579">
        <f>SUM(G155:G158)</f>
        <v>18</v>
      </c>
      <c r="H154" s="545">
        <f aca="true" t="shared" si="15" ref="H154:M154">SUM(H155:H158)</f>
        <v>540</v>
      </c>
      <c r="I154" s="545">
        <f t="shared" si="15"/>
        <v>198</v>
      </c>
      <c r="J154" s="580"/>
      <c r="K154" s="562"/>
      <c r="L154" s="545">
        <f t="shared" si="15"/>
        <v>198</v>
      </c>
      <c r="M154" s="546">
        <f t="shared" si="15"/>
        <v>342</v>
      </c>
      <c r="N154" s="547"/>
      <c r="O154" s="548"/>
      <c r="P154" s="548"/>
      <c r="Q154" s="549"/>
    </row>
    <row r="155" spans="1:17" s="229" customFormat="1" ht="18.75">
      <c r="A155" s="393" t="s">
        <v>238</v>
      </c>
      <c r="B155" s="559" t="s">
        <v>235</v>
      </c>
      <c r="C155" s="565">
        <v>2</v>
      </c>
      <c r="D155" s="534" t="s">
        <v>32</v>
      </c>
      <c r="E155" s="157"/>
      <c r="F155" s="570"/>
      <c r="G155" s="576">
        <v>9</v>
      </c>
      <c r="H155" s="57">
        <f>G155*30</f>
        <v>270</v>
      </c>
      <c r="I155" s="161">
        <f>J155+K155+L155</f>
        <v>99</v>
      </c>
      <c r="J155" s="159"/>
      <c r="K155" s="64"/>
      <c r="L155" s="57">
        <v>99</v>
      </c>
      <c r="M155" s="172">
        <f>H155-I155</f>
        <v>171</v>
      </c>
      <c r="N155" s="164">
        <v>3</v>
      </c>
      <c r="O155" s="169">
        <v>3</v>
      </c>
      <c r="P155" s="169"/>
      <c r="Q155" s="163"/>
    </row>
    <row r="156" spans="1:17" s="409" customFormat="1" ht="19.5" thickBot="1">
      <c r="A156" s="550" t="s">
        <v>239</v>
      </c>
      <c r="B156" s="560" t="s">
        <v>235</v>
      </c>
      <c r="C156" s="566">
        <v>4</v>
      </c>
      <c r="D156" s="551" t="s">
        <v>45</v>
      </c>
      <c r="E156" s="552"/>
      <c r="F156" s="571"/>
      <c r="G156" s="406">
        <v>9</v>
      </c>
      <c r="H156" s="553">
        <f>G156*30</f>
        <v>270</v>
      </c>
      <c r="I156" s="554">
        <f>J156+K156+L156</f>
        <v>99</v>
      </c>
      <c r="J156" s="577"/>
      <c r="K156" s="572"/>
      <c r="L156" s="553">
        <v>99</v>
      </c>
      <c r="M156" s="555">
        <f>H156-I156</f>
        <v>171</v>
      </c>
      <c r="N156" s="535"/>
      <c r="O156" s="536"/>
      <c r="P156" s="536">
        <v>3</v>
      </c>
      <c r="Q156" s="537">
        <v>3</v>
      </c>
    </row>
    <row r="157" spans="1:17" s="409" customFormat="1" ht="19.5" customHeight="1">
      <c r="A157" s="529"/>
      <c r="B157" s="529"/>
      <c r="C157" s="529"/>
      <c r="D157" s="529"/>
      <c r="E157" s="529"/>
      <c r="F157" s="529"/>
      <c r="G157" s="529"/>
      <c r="H157" s="529"/>
      <c r="I157" s="529"/>
      <c r="J157" s="529"/>
      <c r="K157" s="529"/>
      <c r="L157" s="529"/>
      <c r="M157" s="529"/>
      <c r="N157" s="538"/>
      <c r="O157" s="347"/>
      <c r="P157" s="347"/>
      <c r="Q157" s="347"/>
    </row>
    <row r="158" spans="1:17" s="409" customFormat="1" ht="36.75" customHeight="1">
      <c r="A158" s="529"/>
      <c r="B158" s="539" t="s">
        <v>236</v>
      </c>
      <c r="C158" s="529"/>
      <c r="D158" s="540"/>
      <c r="E158" s="540"/>
      <c r="F158" s="540"/>
      <c r="G158" s="540"/>
      <c r="I158" s="541" t="s">
        <v>255</v>
      </c>
      <c r="J158" s="529"/>
      <c r="K158" s="529"/>
      <c r="L158" s="529"/>
      <c r="M158" s="529"/>
      <c r="N158" s="538"/>
      <c r="O158" s="347"/>
      <c r="P158" s="347"/>
      <c r="Q158" s="347"/>
    </row>
    <row r="159" spans="1:17" s="409" customFormat="1" ht="36.75" customHeight="1">
      <c r="A159" s="524"/>
      <c r="B159" s="542" t="s">
        <v>237</v>
      </c>
      <c r="C159" s="542"/>
      <c r="D159" s="984"/>
      <c r="E159" s="984"/>
      <c r="F159" s="984"/>
      <c r="G159" s="984"/>
      <c r="H159" s="542"/>
      <c r="I159" s="977" t="s">
        <v>178</v>
      </c>
      <c r="J159" s="977"/>
      <c r="K159" s="977"/>
      <c r="L159" s="525"/>
      <c r="M159" s="525"/>
      <c r="N159" s="525"/>
      <c r="O159" s="525"/>
      <c r="P159" s="525"/>
      <c r="Q159" s="525"/>
    </row>
    <row r="160" spans="1:17" s="409" customFormat="1" ht="42.75" customHeight="1">
      <c r="A160" s="524"/>
      <c r="B160" s="542" t="s">
        <v>207</v>
      </c>
      <c r="C160" s="542"/>
      <c r="D160" s="976"/>
      <c r="E160" s="976"/>
      <c r="F160" s="976"/>
      <c r="G160" s="976"/>
      <c r="H160" s="542"/>
      <c r="I160" s="977" t="s">
        <v>177</v>
      </c>
      <c r="J160" s="977"/>
      <c r="K160" s="977"/>
      <c r="L160" s="525"/>
      <c r="M160" s="525"/>
      <c r="N160" s="525"/>
      <c r="O160" s="525"/>
      <c r="P160" s="525"/>
      <c r="Q160" s="525"/>
    </row>
    <row r="161" spans="2:11" ht="2.25" customHeight="1">
      <c r="B161" s="22"/>
      <c r="C161" s="22"/>
      <c r="D161" s="22"/>
      <c r="E161" s="22"/>
      <c r="F161" s="22"/>
      <c r="G161" s="23"/>
      <c r="H161" s="23"/>
      <c r="I161" s="23"/>
      <c r="J161" s="23"/>
      <c r="K161" s="23"/>
    </row>
    <row r="162" spans="6:9" ht="18.75">
      <c r="F162" s="24"/>
      <c r="I162" s="19"/>
    </row>
    <row r="163" ht="18.75">
      <c r="F163" s="24"/>
    </row>
    <row r="164" ht="18.75">
      <c r="F164" s="24"/>
    </row>
    <row r="165" ht="18.75">
      <c r="E165" s="24"/>
    </row>
    <row r="166" ht="18.75">
      <c r="F166" s="24"/>
    </row>
    <row r="167" ht="18.75">
      <c r="F167" s="24"/>
    </row>
    <row r="168" ht="18.75">
      <c r="F168" s="24"/>
    </row>
    <row r="169" ht="18.75">
      <c r="E169" s="24"/>
    </row>
    <row r="171" ht="18.75">
      <c r="E171" s="24"/>
    </row>
    <row r="172" spans="1:17" s="6" customFormat="1" ht="18" customHeight="1">
      <c r="A172" s="14"/>
      <c r="B172" s="13"/>
      <c r="C172" s="14"/>
      <c r="D172" s="14"/>
      <c r="E172" s="14"/>
      <c r="F172" s="14"/>
      <c r="G172" s="25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s="7" customFormat="1" ht="18.75">
      <c r="A173" s="20"/>
      <c r="B173" s="14"/>
      <c r="C173" s="20"/>
      <c r="D173" s="20"/>
      <c r="E173" s="20"/>
      <c r="F173" s="20"/>
      <c r="G173" s="21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s="7" customFormat="1" ht="18.75">
      <c r="A174" s="20"/>
      <c r="B174" s="20"/>
      <c r="C174" s="20"/>
      <c r="D174" s="20"/>
      <c r="E174" s="20"/>
      <c r="F174" s="20"/>
      <c r="G174" s="21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s="7" customFormat="1" ht="18.75">
      <c r="A175" s="20"/>
      <c r="B175" s="20"/>
      <c r="C175" s="20"/>
      <c r="D175" s="20"/>
      <c r="E175" s="20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s="7" customFormat="1" ht="18.75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s="7" customFormat="1" ht="18.75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s="7" customFormat="1" ht="18.75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ht="18.75">
      <c r="B179" s="20"/>
    </row>
  </sheetData>
  <sheetProtection selectLockedCells="1" selectUnlockedCells="1"/>
  <mergeCells count="66">
    <mergeCell ref="A105:B105"/>
    <mergeCell ref="A106:B106"/>
    <mergeCell ref="D160:G160"/>
    <mergeCell ref="I160:K160"/>
    <mergeCell ref="A142:M142"/>
    <mergeCell ref="A148:M148"/>
    <mergeCell ref="A144:M144"/>
    <mergeCell ref="D159:G159"/>
    <mergeCell ref="I159:K159"/>
    <mergeCell ref="A146:M146"/>
    <mergeCell ref="A138:B138"/>
    <mergeCell ref="A103:Q103"/>
    <mergeCell ref="P4:Q4"/>
    <mergeCell ref="I4:I7"/>
    <mergeCell ref="C2:F3"/>
    <mergeCell ref="A120:B120"/>
    <mergeCell ref="A121:B121"/>
    <mergeCell ref="A122:B122"/>
    <mergeCell ref="A123:B123"/>
    <mergeCell ref="I96:M96"/>
    <mergeCell ref="A97:Q97"/>
    <mergeCell ref="N2:Q3"/>
    <mergeCell ref="N4:O4"/>
    <mergeCell ref="M3:M7"/>
    <mergeCell ref="A47:B47"/>
    <mergeCell ref="L5:L7"/>
    <mergeCell ref="A2:A7"/>
    <mergeCell ref="K5:K7"/>
    <mergeCell ref="A10:Q10"/>
    <mergeCell ref="N6:Q6"/>
    <mergeCell ref="A90:B90"/>
    <mergeCell ref="A1:Q1"/>
    <mergeCell ref="J5:J7"/>
    <mergeCell ref="J4:L4"/>
    <mergeCell ref="I3:L3"/>
    <mergeCell ref="E5:E7"/>
    <mergeCell ref="N148:Q148"/>
    <mergeCell ref="I98:M98"/>
    <mergeCell ref="A100:B100"/>
    <mergeCell ref="A137:B137"/>
    <mergeCell ref="A143:M143"/>
    <mergeCell ref="A145:M145"/>
    <mergeCell ref="A140:B140"/>
    <mergeCell ref="N147:O147"/>
    <mergeCell ref="A139:Q139"/>
    <mergeCell ref="A101:B101"/>
    <mergeCell ref="A104:Q104"/>
    <mergeCell ref="A9:Q9"/>
    <mergeCell ref="C4:C7"/>
    <mergeCell ref="D4:D7"/>
    <mergeCell ref="A119:Q119"/>
    <mergeCell ref="A141:B141"/>
    <mergeCell ref="A92:Q92"/>
    <mergeCell ref="A48:Q48"/>
    <mergeCell ref="E4:F4"/>
    <mergeCell ref="F5:F7"/>
    <mergeCell ref="A99:B99"/>
    <mergeCell ref="A102:B102"/>
    <mergeCell ref="A91:B91"/>
    <mergeCell ref="A150:Q150"/>
    <mergeCell ref="P147:Q147"/>
    <mergeCell ref="H3:H7"/>
    <mergeCell ref="G2:G7"/>
    <mergeCell ref="H2:M2"/>
    <mergeCell ref="A46:B46"/>
    <mergeCell ref="B2:B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view="pageBreakPreview" zoomScale="75" zoomScaleNormal="50" zoomScaleSheetLayoutView="75" zoomScalePageLayoutView="0" workbookViewId="0" topLeftCell="A67">
      <selection activeCell="T139" sqref="T139"/>
    </sheetView>
  </sheetViews>
  <sheetFormatPr defaultColWidth="9.00390625" defaultRowHeight="12.75"/>
  <cols>
    <col min="1" max="1" width="8.75390625" style="15" customWidth="1"/>
    <col min="2" max="2" width="62.1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375" style="18" customWidth="1"/>
    <col min="8" max="8" width="9.375" style="16" customWidth="1"/>
    <col min="9" max="9" width="8.875" style="13" customWidth="1"/>
    <col min="10" max="10" width="8.375" style="13" customWidth="1"/>
    <col min="11" max="11" width="8.00390625" style="13" customWidth="1"/>
    <col min="12" max="12" width="8.875" style="13" customWidth="1"/>
    <col min="13" max="13" width="9.125" style="13" customWidth="1"/>
    <col min="14" max="16" width="7.625" style="13" customWidth="1"/>
    <col min="17" max="17" width="8.125" style="13" customWidth="1"/>
    <col min="18" max="18" width="9.125" style="5" customWidth="1"/>
    <col min="19" max="19" width="10.75390625" style="5" customWidth="1"/>
    <col min="20" max="23" width="10.375" style="652" bestFit="1" customWidth="1"/>
    <col min="24" max="24" width="27.375" style="5" customWidth="1"/>
    <col min="25" max="16384" width="9.125" style="5" customWidth="1"/>
  </cols>
  <sheetData>
    <row r="1" spans="1:23" s="77" customFormat="1" ht="19.5" customHeight="1" thickBot="1">
      <c r="A1" s="926" t="s">
        <v>259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8"/>
      <c r="O1" s="928"/>
      <c r="P1" s="928"/>
      <c r="Q1" s="928"/>
      <c r="T1" s="645"/>
      <c r="U1" s="645"/>
      <c r="V1" s="645"/>
      <c r="W1" s="645"/>
    </row>
    <row r="2" spans="1:23" s="77" customFormat="1" ht="19.5" customHeight="1">
      <c r="A2" s="948" t="s">
        <v>48</v>
      </c>
      <c r="B2" s="886" t="s">
        <v>24</v>
      </c>
      <c r="C2" s="958" t="s">
        <v>78</v>
      </c>
      <c r="D2" s="959"/>
      <c r="E2" s="959"/>
      <c r="F2" s="960"/>
      <c r="G2" s="881" t="s">
        <v>25</v>
      </c>
      <c r="H2" s="885" t="s">
        <v>49</v>
      </c>
      <c r="I2" s="885"/>
      <c r="J2" s="885"/>
      <c r="K2" s="885"/>
      <c r="L2" s="885"/>
      <c r="M2" s="885"/>
      <c r="N2" s="938" t="s">
        <v>130</v>
      </c>
      <c r="O2" s="939"/>
      <c r="P2" s="939"/>
      <c r="Q2" s="940"/>
      <c r="T2" s="645"/>
      <c r="U2" s="645"/>
      <c r="V2" s="645"/>
      <c r="W2" s="645"/>
    </row>
    <row r="3" spans="1:23" s="77" customFormat="1" ht="19.5" customHeight="1">
      <c r="A3" s="949"/>
      <c r="B3" s="887"/>
      <c r="C3" s="961"/>
      <c r="D3" s="962"/>
      <c r="E3" s="962"/>
      <c r="F3" s="963"/>
      <c r="G3" s="882"/>
      <c r="H3" s="879" t="s">
        <v>26</v>
      </c>
      <c r="I3" s="887" t="s">
        <v>50</v>
      </c>
      <c r="J3" s="931"/>
      <c r="K3" s="931"/>
      <c r="L3" s="931"/>
      <c r="M3" s="932" t="s">
        <v>27</v>
      </c>
      <c r="N3" s="941"/>
      <c r="O3" s="930"/>
      <c r="P3" s="930"/>
      <c r="Q3" s="942"/>
      <c r="T3" s="645"/>
      <c r="U3" s="645"/>
      <c r="V3" s="645"/>
      <c r="W3" s="645"/>
    </row>
    <row r="4" spans="1:23" s="77" customFormat="1" ht="19.5" customHeight="1">
      <c r="A4" s="949"/>
      <c r="B4" s="887"/>
      <c r="C4" s="893" t="s">
        <v>51</v>
      </c>
      <c r="D4" s="893" t="s">
        <v>52</v>
      </c>
      <c r="E4" s="904" t="s">
        <v>53</v>
      </c>
      <c r="F4" s="905"/>
      <c r="G4" s="882"/>
      <c r="H4" s="879"/>
      <c r="I4" s="955" t="s">
        <v>22</v>
      </c>
      <c r="J4" s="930" t="s">
        <v>54</v>
      </c>
      <c r="K4" s="930"/>
      <c r="L4" s="930"/>
      <c r="M4" s="945"/>
      <c r="N4" s="943" t="s">
        <v>75</v>
      </c>
      <c r="O4" s="944"/>
      <c r="P4" s="944" t="s">
        <v>76</v>
      </c>
      <c r="Q4" s="954"/>
      <c r="T4" s="645"/>
      <c r="U4" s="645"/>
      <c r="V4" s="645"/>
      <c r="W4" s="645"/>
    </row>
    <row r="5" spans="1:23" s="77" customFormat="1" ht="19.5" customHeight="1">
      <c r="A5" s="949"/>
      <c r="B5" s="887"/>
      <c r="C5" s="879"/>
      <c r="D5" s="879"/>
      <c r="E5" s="932" t="s">
        <v>55</v>
      </c>
      <c r="F5" s="906" t="s">
        <v>56</v>
      </c>
      <c r="G5" s="883"/>
      <c r="H5" s="879"/>
      <c r="I5" s="956"/>
      <c r="J5" s="893" t="s">
        <v>28</v>
      </c>
      <c r="K5" s="893" t="s">
        <v>117</v>
      </c>
      <c r="L5" s="893" t="s">
        <v>29</v>
      </c>
      <c r="M5" s="946"/>
      <c r="N5" s="177">
        <v>1</v>
      </c>
      <c r="O5" s="178">
        <v>2</v>
      </c>
      <c r="P5" s="178">
        <v>3</v>
      </c>
      <c r="Q5" s="179">
        <v>4</v>
      </c>
      <c r="T5" s="645"/>
      <c r="U5" s="645"/>
      <c r="V5" s="645"/>
      <c r="W5" s="645"/>
    </row>
    <row r="6" spans="1:23" s="77" customFormat="1" ht="19.5" customHeight="1">
      <c r="A6" s="949"/>
      <c r="B6" s="887"/>
      <c r="C6" s="879"/>
      <c r="D6" s="879"/>
      <c r="E6" s="933"/>
      <c r="F6" s="906"/>
      <c r="G6" s="883"/>
      <c r="H6" s="879"/>
      <c r="I6" s="956"/>
      <c r="J6" s="893"/>
      <c r="K6" s="893"/>
      <c r="L6" s="893"/>
      <c r="M6" s="946"/>
      <c r="N6" s="951" t="s">
        <v>77</v>
      </c>
      <c r="O6" s="952"/>
      <c r="P6" s="952"/>
      <c r="Q6" s="953"/>
      <c r="T6" s="645"/>
      <c r="U6" s="645"/>
      <c r="V6" s="645"/>
      <c r="W6" s="645"/>
    </row>
    <row r="7" spans="1:23" s="77" customFormat="1" ht="26.25" customHeight="1" thickBot="1">
      <c r="A7" s="950"/>
      <c r="B7" s="888"/>
      <c r="C7" s="880"/>
      <c r="D7" s="880"/>
      <c r="E7" s="934"/>
      <c r="F7" s="907"/>
      <c r="G7" s="884"/>
      <c r="H7" s="880"/>
      <c r="I7" s="957"/>
      <c r="J7" s="929"/>
      <c r="K7" s="929"/>
      <c r="L7" s="929"/>
      <c r="M7" s="947"/>
      <c r="N7" s="180">
        <v>15</v>
      </c>
      <c r="O7" s="181">
        <v>18</v>
      </c>
      <c r="P7" s="181">
        <v>15</v>
      </c>
      <c r="Q7" s="182">
        <v>13</v>
      </c>
      <c r="T7" s="645"/>
      <c r="U7" s="645"/>
      <c r="V7" s="645"/>
      <c r="W7" s="645"/>
    </row>
    <row r="8" spans="1:23" s="77" customFormat="1" ht="19.5" customHeight="1" thickBot="1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4">
        <v>13</v>
      </c>
      <c r="N8" s="185">
        <v>14</v>
      </c>
      <c r="O8" s="186">
        <v>15</v>
      </c>
      <c r="P8" s="186">
        <v>16</v>
      </c>
      <c r="Q8" s="187">
        <v>17</v>
      </c>
      <c r="T8" s="178">
        <v>1</v>
      </c>
      <c r="U8" s="178">
        <v>2</v>
      </c>
      <c r="V8" s="178">
        <v>3</v>
      </c>
      <c r="W8" s="178">
        <v>4</v>
      </c>
    </row>
    <row r="9" spans="1:23" s="77" customFormat="1" ht="19.5" customHeight="1" thickBot="1">
      <c r="A9" s="873" t="s">
        <v>109</v>
      </c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92"/>
      <c r="T9" s="645"/>
      <c r="U9" s="645"/>
      <c r="V9" s="645"/>
      <c r="W9" s="645"/>
    </row>
    <row r="10" spans="1:23" s="106" customFormat="1" ht="19.5" customHeight="1" thickBot="1">
      <c r="A10" s="889" t="s">
        <v>110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1"/>
      <c r="T10" s="646"/>
      <c r="U10" s="646"/>
      <c r="V10" s="646"/>
      <c r="W10" s="646"/>
    </row>
    <row r="11" spans="1:23" s="106" customFormat="1" ht="19.5" customHeight="1">
      <c r="A11" s="188" t="s">
        <v>57</v>
      </c>
      <c r="B11" s="189" t="s">
        <v>139</v>
      </c>
      <c r="C11" s="190"/>
      <c r="D11" s="191"/>
      <c r="E11" s="191"/>
      <c r="F11" s="192"/>
      <c r="G11" s="193">
        <f>G12+G13</f>
        <v>2</v>
      </c>
      <c r="H11" s="194"/>
      <c r="I11" s="113"/>
      <c r="J11" s="113"/>
      <c r="K11" s="113"/>
      <c r="L11" s="113"/>
      <c r="M11" s="195"/>
      <c r="N11" s="190"/>
      <c r="O11" s="191"/>
      <c r="P11" s="191"/>
      <c r="Q11" s="196"/>
      <c r="T11" s="646" t="b">
        <f>ISBLANK(N11)</f>
        <v>1</v>
      </c>
      <c r="U11" s="646" t="b">
        <f>ISBLANK(O11)</f>
        <v>1</v>
      </c>
      <c r="V11" s="646" t="b">
        <f>ISBLANK(P11)</f>
        <v>1</v>
      </c>
      <c r="W11" s="646" t="b">
        <f>ISBLANK(Q11)</f>
        <v>1</v>
      </c>
    </row>
    <row r="12" spans="1:23" s="106" customFormat="1" ht="19.5" customHeight="1">
      <c r="A12" s="608"/>
      <c r="B12" s="78" t="s">
        <v>184</v>
      </c>
      <c r="C12" s="607"/>
      <c r="D12" s="608"/>
      <c r="E12" s="608"/>
      <c r="F12" s="199"/>
      <c r="G12" s="111">
        <v>1</v>
      </c>
      <c r="H12" s="200"/>
      <c r="I12" s="608"/>
      <c r="J12" s="608"/>
      <c r="K12" s="608"/>
      <c r="L12" s="608"/>
      <c r="M12" s="199"/>
      <c r="N12" s="607"/>
      <c r="O12" s="608"/>
      <c r="P12" s="608"/>
      <c r="Q12" s="609"/>
      <c r="T12" s="646" t="b">
        <f aca="true" t="shared" si="0" ref="T12:U45">ISBLANK(N12)</f>
        <v>1</v>
      </c>
      <c r="U12" s="646" t="b">
        <f t="shared" si="0"/>
        <v>1</v>
      </c>
      <c r="V12" s="646" t="b">
        <f aca="true" t="shared" si="1" ref="V12:V45">ISBLANK(P12)</f>
        <v>1</v>
      </c>
      <c r="W12" s="646" t="b">
        <f aca="true" t="shared" si="2" ref="W12:W45">ISBLANK(Q12)</f>
        <v>1</v>
      </c>
    </row>
    <row r="13" spans="1:23" s="210" customFormat="1" ht="19.5" customHeight="1">
      <c r="A13" s="202"/>
      <c r="B13" s="203" t="s">
        <v>99</v>
      </c>
      <c r="C13" s="204"/>
      <c r="D13" s="178">
        <v>1</v>
      </c>
      <c r="E13" s="205"/>
      <c r="F13" s="206"/>
      <c r="G13" s="111">
        <v>1</v>
      </c>
      <c r="H13" s="207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08">
        <f>H13-I13</f>
        <v>15</v>
      </c>
      <c r="N13" s="177">
        <v>1</v>
      </c>
      <c r="O13" s="205"/>
      <c r="P13" s="205"/>
      <c r="Q13" s="209"/>
      <c r="T13" s="646" t="b">
        <f t="shared" si="0"/>
        <v>0</v>
      </c>
      <c r="U13" s="646" t="b">
        <f t="shared" si="0"/>
        <v>1</v>
      </c>
      <c r="V13" s="646" t="b">
        <f t="shared" si="1"/>
        <v>1</v>
      </c>
      <c r="W13" s="646" t="b">
        <f t="shared" si="2"/>
        <v>1</v>
      </c>
    </row>
    <row r="14" spans="1:23" s="106" customFormat="1" ht="19.5" customHeight="1">
      <c r="A14" s="211" t="s">
        <v>58</v>
      </c>
      <c r="B14" s="212" t="s">
        <v>108</v>
      </c>
      <c r="C14" s="213"/>
      <c r="D14" s="214"/>
      <c r="E14" s="214"/>
      <c r="F14" s="215"/>
      <c r="G14" s="111">
        <v>3</v>
      </c>
      <c r="H14" s="216"/>
      <c r="I14" s="214"/>
      <c r="J14" s="214"/>
      <c r="K14" s="214"/>
      <c r="L14" s="214"/>
      <c r="M14" s="215"/>
      <c r="N14" s="213"/>
      <c r="O14" s="214"/>
      <c r="P14" s="214"/>
      <c r="Q14" s="217"/>
      <c r="T14" s="646" t="b">
        <f t="shared" si="0"/>
        <v>1</v>
      </c>
      <c r="U14" s="646" t="b">
        <f t="shared" si="0"/>
        <v>1</v>
      </c>
      <c r="V14" s="646" t="b">
        <f t="shared" si="1"/>
        <v>1</v>
      </c>
      <c r="W14" s="646" t="b">
        <f t="shared" si="2"/>
        <v>1</v>
      </c>
    </row>
    <row r="15" spans="1:23" s="106" customFormat="1" ht="19.5" customHeight="1">
      <c r="A15" s="202"/>
      <c r="B15" s="219" t="s">
        <v>184</v>
      </c>
      <c r="C15" s="177"/>
      <c r="D15" s="178"/>
      <c r="E15" s="178"/>
      <c r="F15" s="208"/>
      <c r="G15" s="111">
        <v>2</v>
      </c>
      <c r="H15" s="207"/>
      <c r="I15" s="178"/>
      <c r="J15" s="178"/>
      <c r="K15" s="178"/>
      <c r="L15" s="178"/>
      <c r="M15" s="208"/>
      <c r="N15" s="177"/>
      <c r="O15" s="178"/>
      <c r="P15" s="178"/>
      <c r="Q15" s="179"/>
      <c r="T15" s="646" t="b">
        <f t="shared" si="0"/>
        <v>1</v>
      </c>
      <c r="U15" s="646" t="b">
        <f t="shared" si="0"/>
        <v>1</v>
      </c>
      <c r="V15" s="646" t="b">
        <f t="shared" si="1"/>
        <v>1</v>
      </c>
      <c r="W15" s="646" t="b">
        <f t="shared" si="2"/>
        <v>1</v>
      </c>
    </row>
    <row r="16" spans="1:23" s="229" customFormat="1" ht="19.5" customHeight="1">
      <c r="A16" s="211"/>
      <c r="B16" s="203" t="s">
        <v>99</v>
      </c>
      <c r="C16" s="220"/>
      <c r="D16" s="221" t="s">
        <v>254</v>
      </c>
      <c r="E16" s="221"/>
      <c r="F16" s="222"/>
      <c r="G16" s="111">
        <v>1</v>
      </c>
      <c r="H16" s="69">
        <f>G16*30</f>
        <v>30</v>
      </c>
      <c r="I16" s="223">
        <v>10</v>
      </c>
      <c r="J16" s="221">
        <v>10</v>
      </c>
      <c r="K16" s="221"/>
      <c r="L16" s="221"/>
      <c r="M16" s="224">
        <f>H16-I16</f>
        <v>20</v>
      </c>
      <c r="N16" s="225"/>
      <c r="O16" s="226">
        <v>0.5</v>
      </c>
      <c r="P16" s="227"/>
      <c r="Q16" s="228"/>
      <c r="T16" s="646" t="b">
        <f t="shared" si="0"/>
        <v>1</v>
      </c>
      <c r="U16" s="646" t="b">
        <f t="shared" si="0"/>
        <v>0</v>
      </c>
      <c r="V16" s="646" t="b">
        <f t="shared" si="1"/>
        <v>1</v>
      </c>
      <c r="W16" s="646" t="b">
        <f t="shared" si="2"/>
        <v>1</v>
      </c>
    </row>
    <row r="17" spans="1:23" s="229" customFormat="1" ht="19.5" customHeight="1">
      <c r="A17" s="211" t="s">
        <v>59</v>
      </c>
      <c r="B17" s="219" t="s">
        <v>185</v>
      </c>
      <c r="C17" s="143" t="s">
        <v>131</v>
      </c>
      <c r="D17" s="98"/>
      <c r="E17" s="99"/>
      <c r="F17" s="231"/>
      <c r="G17" s="111">
        <v>4</v>
      </c>
      <c r="H17" s="232"/>
      <c r="I17" s="97"/>
      <c r="J17" s="97"/>
      <c r="K17" s="98"/>
      <c r="L17" s="98"/>
      <c r="M17" s="233"/>
      <c r="N17" s="225"/>
      <c r="O17" s="226"/>
      <c r="P17" s="227"/>
      <c r="Q17" s="228"/>
      <c r="T17" s="646" t="b">
        <f t="shared" si="0"/>
        <v>1</v>
      </c>
      <c r="U17" s="646" t="b">
        <f t="shared" si="0"/>
        <v>1</v>
      </c>
      <c r="V17" s="646" t="b">
        <f t="shared" si="1"/>
        <v>1</v>
      </c>
      <c r="W17" s="646" t="b">
        <f t="shared" si="2"/>
        <v>1</v>
      </c>
    </row>
    <row r="18" spans="1:23" s="229" customFormat="1" ht="36" customHeight="1">
      <c r="A18" s="211" t="s">
        <v>60</v>
      </c>
      <c r="B18" s="234" t="s">
        <v>186</v>
      </c>
      <c r="C18" s="235" t="s">
        <v>131</v>
      </c>
      <c r="D18" s="236"/>
      <c r="E18" s="236"/>
      <c r="F18" s="237"/>
      <c r="G18" s="56">
        <v>4</v>
      </c>
      <c r="H18" s="232"/>
      <c r="I18" s="97"/>
      <c r="J18" s="97"/>
      <c r="K18" s="98"/>
      <c r="L18" s="98"/>
      <c r="M18" s="233"/>
      <c r="N18" s="225"/>
      <c r="O18" s="226"/>
      <c r="P18" s="227"/>
      <c r="Q18" s="228"/>
      <c r="T18" s="646" t="b">
        <f t="shared" si="0"/>
        <v>1</v>
      </c>
      <c r="U18" s="646" t="b">
        <f t="shared" si="0"/>
        <v>1</v>
      </c>
      <c r="V18" s="646" t="b">
        <f t="shared" si="1"/>
        <v>1</v>
      </c>
      <c r="W18" s="646" t="b">
        <f t="shared" si="2"/>
        <v>1</v>
      </c>
    </row>
    <row r="19" spans="1:23" s="641" customFormat="1" ht="38.25" customHeight="1">
      <c r="A19" s="627" t="s">
        <v>61</v>
      </c>
      <c r="B19" s="628" t="s">
        <v>223</v>
      </c>
      <c r="C19" s="629"/>
      <c r="D19" s="630" t="s">
        <v>135</v>
      </c>
      <c r="E19" s="631"/>
      <c r="F19" s="632"/>
      <c r="G19" s="633">
        <v>4</v>
      </c>
      <c r="H19" s="634"/>
      <c r="I19" s="635"/>
      <c r="J19" s="635"/>
      <c r="K19" s="630"/>
      <c r="L19" s="630"/>
      <c r="M19" s="636"/>
      <c r="N19" s="637"/>
      <c r="O19" s="638"/>
      <c r="P19" s="639"/>
      <c r="Q19" s="640"/>
      <c r="T19" s="646" t="b">
        <f t="shared" si="0"/>
        <v>1</v>
      </c>
      <c r="U19" s="646" t="b">
        <f t="shared" si="0"/>
        <v>1</v>
      </c>
      <c r="V19" s="646" t="b">
        <f t="shared" si="1"/>
        <v>1</v>
      </c>
      <c r="W19" s="646" t="b">
        <f t="shared" si="2"/>
        <v>1</v>
      </c>
    </row>
    <row r="20" spans="1:23" s="210" customFormat="1" ht="19.5" customHeight="1">
      <c r="A20" s="126" t="s">
        <v>62</v>
      </c>
      <c r="B20" s="238" t="s">
        <v>176</v>
      </c>
      <c r="C20" s="588"/>
      <c r="D20" s="244"/>
      <c r="E20" s="589"/>
      <c r="F20" s="590"/>
      <c r="G20" s="240">
        <v>8</v>
      </c>
      <c r="H20" s="241"/>
      <c r="I20" s="242"/>
      <c r="J20" s="242"/>
      <c r="K20" s="239"/>
      <c r="L20" s="239"/>
      <c r="M20" s="243"/>
      <c r="N20" s="591"/>
      <c r="O20" s="592"/>
      <c r="P20" s="593"/>
      <c r="Q20" s="594"/>
      <c r="R20" s="595"/>
      <c r="T20" s="646" t="b">
        <f t="shared" si="0"/>
        <v>1</v>
      </c>
      <c r="U20" s="646" t="b">
        <f t="shared" si="0"/>
        <v>1</v>
      </c>
      <c r="V20" s="646" t="b">
        <f t="shared" si="1"/>
        <v>1</v>
      </c>
      <c r="W20" s="646" t="b">
        <f t="shared" si="2"/>
        <v>1</v>
      </c>
    </row>
    <row r="21" spans="1:23" s="210" customFormat="1" ht="19.5" customHeight="1">
      <c r="A21" s="126"/>
      <c r="B21" s="596" t="s">
        <v>184</v>
      </c>
      <c r="C21" s="597"/>
      <c r="D21" s="244"/>
      <c r="E21" s="589"/>
      <c r="F21" s="598"/>
      <c r="G21" s="599">
        <v>4</v>
      </c>
      <c r="H21" s="241"/>
      <c r="I21" s="242"/>
      <c r="J21" s="242"/>
      <c r="K21" s="239"/>
      <c r="L21" s="239"/>
      <c r="M21" s="243"/>
      <c r="N21" s="591"/>
      <c r="O21" s="592"/>
      <c r="P21" s="593"/>
      <c r="Q21" s="594"/>
      <c r="R21" s="600"/>
      <c r="T21" s="646" t="b">
        <f t="shared" si="0"/>
        <v>1</v>
      </c>
      <c r="U21" s="646" t="b">
        <f t="shared" si="0"/>
        <v>1</v>
      </c>
      <c r="V21" s="646" t="b">
        <f t="shared" si="1"/>
        <v>1</v>
      </c>
      <c r="W21" s="646" t="b">
        <f t="shared" si="2"/>
        <v>1</v>
      </c>
    </row>
    <row r="22" spans="1:23" s="210" customFormat="1" ht="19.5" customHeight="1">
      <c r="A22" s="126"/>
      <c r="B22" s="601" t="s">
        <v>99</v>
      </c>
      <c r="C22" s="602">
        <v>1</v>
      </c>
      <c r="D22" s="603"/>
      <c r="E22" s="603"/>
      <c r="F22" s="604"/>
      <c r="G22" s="599">
        <v>4</v>
      </c>
      <c r="H22" s="241">
        <f>G22*30</f>
        <v>120</v>
      </c>
      <c r="I22" s="242">
        <f>J22+K22+L22</f>
        <v>60</v>
      </c>
      <c r="J22" s="242">
        <v>30</v>
      </c>
      <c r="K22" s="239">
        <v>30</v>
      </c>
      <c r="L22" s="239"/>
      <c r="M22" s="243">
        <f>H22-I22</f>
        <v>60</v>
      </c>
      <c r="N22" s="591">
        <v>4</v>
      </c>
      <c r="O22" s="592"/>
      <c r="P22" s="593"/>
      <c r="Q22" s="594"/>
      <c r="R22" s="595"/>
      <c r="T22" s="646" t="b">
        <f t="shared" si="0"/>
        <v>0</v>
      </c>
      <c r="U22" s="646" t="b">
        <f t="shared" si="0"/>
        <v>1</v>
      </c>
      <c r="V22" s="646" t="b">
        <f t="shared" si="1"/>
        <v>1</v>
      </c>
      <c r="W22" s="646" t="b">
        <f t="shared" si="2"/>
        <v>1</v>
      </c>
    </row>
    <row r="23" spans="1:23" s="77" customFormat="1" ht="19.5" customHeight="1">
      <c r="A23" s="202" t="s">
        <v>85</v>
      </c>
      <c r="B23" s="246" t="s">
        <v>80</v>
      </c>
      <c r="C23" s="247"/>
      <c r="D23" s="90"/>
      <c r="E23" s="90"/>
      <c r="F23" s="248"/>
      <c r="G23" s="111">
        <f>G24+G25</f>
        <v>15</v>
      </c>
      <c r="H23" s="232"/>
      <c r="I23" s="97"/>
      <c r="J23" s="97"/>
      <c r="K23" s="98"/>
      <c r="L23" s="98"/>
      <c r="M23" s="233"/>
      <c r="N23" s="75"/>
      <c r="O23" s="249"/>
      <c r="P23" s="250"/>
      <c r="Q23" s="251"/>
      <c r="T23" s="646" t="b">
        <f t="shared" si="0"/>
        <v>1</v>
      </c>
      <c r="U23" s="646" t="b">
        <f t="shared" si="0"/>
        <v>1</v>
      </c>
      <c r="V23" s="646" t="b">
        <f t="shared" si="1"/>
        <v>1</v>
      </c>
      <c r="W23" s="646" t="b">
        <f t="shared" si="2"/>
        <v>1</v>
      </c>
    </row>
    <row r="24" spans="1:23" s="77" customFormat="1" ht="19.5" customHeight="1">
      <c r="A24" s="202"/>
      <c r="B24" s="219" t="s">
        <v>184</v>
      </c>
      <c r="C24" s="247"/>
      <c r="D24" s="90"/>
      <c r="E24" s="90"/>
      <c r="F24" s="248"/>
      <c r="G24" s="56">
        <v>9</v>
      </c>
      <c r="H24" s="232"/>
      <c r="I24" s="97"/>
      <c r="J24" s="97"/>
      <c r="K24" s="98"/>
      <c r="L24" s="98"/>
      <c r="M24" s="233"/>
      <c r="N24" s="75"/>
      <c r="O24" s="249"/>
      <c r="P24" s="250"/>
      <c r="Q24" s="251"/>
      <c r="T24" s="646" t="b">
        <f t="shared" si="0"/>
        <v>1</v>
      </c>
      <c r="U24" s="646" t="b">
        <f t="shared" si="0"/>
        <v>1</v>
      </c>
      <c r="V24" s="646" t="b">
        <f t="shared" si="1"/>
        <v>1</v>
      </c>
      <c r="W24" s="646" t="b">
        <f t="shared" si="2"/>
        <v>1</v>
      </c>
    </row>
    <row r="25" spans="1:23" s="77" customFormat="1" ht="19.5" customHeight="1">
      <c r="A25" s="202"/>
      <c r="B25" s="203" t="s">
        <v>99</v>
      </c>
      <c r="C25" s="253">
        <v>1</v>
      </c>
      <c r="D25" s="254"/>
      <c r="E25" s="254"/>
      <c r="F25" s="231"/>
      <c r="G25" s="255">
        <v>6</v>
      </c>
      <c r="H25" s="232">
        <f>G25*30</f>
        <v>180</v>
      </c>
      <c r="I25" s="97">
        <f>J25+K25+L25</f>
        <v>90</v>
      </c>
      <c r="J25" s="97">
        <v>45</v>
      </c>
      <c r="K25" s="98"/>
      <c r="L25" s="98">
        <v>45</v>
      </c>
      <c r="M25" s="233">
        <f>H25-I25</f>
        <v>90</v>
      </c>
      <c r="N25" s="643">
        <v>6</v>
      </c>
      <c r="O25" s="249"/>
      <c r="P25" s="250"/>
      <c r="Q25" s="251"/>
      <c r="T25" s="646" t="b">
        <f t="shared" si="0"/>
        <v>0</v>
      </c>
      <c r="U25" s="646" t="b">
        <f t="shared" si="0"/>
        <v>1</v>
      </c>
      <c r="V25" s="646" t="b">
        <f t="shared" si="1"/>
        <v>1</v>
      </c>
      <c r="W25" s="646" t="b">
        <f t="shared" si="2"/>
        <v>1</v>
      </c>
    </row>
    <row r="26" spans="1:23" s="77" customFormat="1" ht="39" customHeight="1">
      <c r="A26" s="202" t="s">
        <v>86</v>
      </c>
      <c r="B26" s="246" t="s">
        <v>81</v>
      </c>
      <c r="C26" s="253"/>
      <c r="D26" s="99"/>
      <c r="E26" s="99"/>
      <c r="F26" s="231"/>
      <c r="G26" s="111">
        <v>5</v>
      </c>
      <c r="H26" s="232"/>
      <c r="I26" s="97"/>
      <c r="J26" s="97"/>
      <c r="K26" s="98"/>
      <c r="L26" s="98"/>
      <c r="M26" s="233"/>
      <c r="N26" s="75"/>
      <c r="O26" s="249"/>
      <c r="P26" s="250"/>
      <c r="Q26" s="251"/>
      <c r="T26" s="646" t="b">
        <f t="shared" si="0"/>
        <v>1</v>
      </c>
      <c r="U26" s="646" t="b">
        <f t="shared" si="0"/>
        <v>1</v>
      </c>
      <c r="V26" s="646" t="b">
        <f t="shared" si="1"/>
        <v>1</v>
      </c>
      <c r="W26" s="646" t="b">
        <f t="shared" si="2"/>
        <v>1</v>
      </c>
    </row>
    <row r="27" spans="1:23" s="77" customFormat="1" ht="19.5" customHeight="1">
      <c r="A27" s="202"/>
      <c r="B27" s="219" t="s">
        <v>184</v>
      </c>
      <c r="C27" s="253"/>
      <c r="D27" s="99"/>
      <c r="E27" s="99"/>
      <c r="F27" s="231"/>
      <c r="G27" s="255">
        <v>2.5</v>
      </c>
      <c r="H27" s="232"/>
      <c r="I27" s="97"/>
      <c r="J27" s="97"/>
      <c r="K27" s="98"/>
      <c r="L27" s="98"/>
      <c r="M27" s="233"/>
      <c r="N27" s="75"/>
      <c r="O27" s="249"/>
      <c r="P27" s="250"/>
      <c r="Q27" s="251"/>
      <c r="T27" s="646" t="b">
        <f t="shared" si="0"/>
        <v>1</v>
      </c>
      <c r="U27" s="646" t="b">
        <f t="shared" si="0"/>
        <v>1</v>
      </c>
      <c r="V27" s="646" t="b">
        <f t="shared" si="1"/>
        <v>1</v>
      </c>
      <c r="W27" s="646" t="b">
        <f t="shared" si="2"/>
        <v>1</v>
      </c>
    </row>
    <row r="28" spans="1:23" s="77" customFormat="1" ht="20.25" customHeight="1">
      <c r="A28" s="202"/>
      <c r="B28" s="203" t="s">
        <v>99</v>
      </c>
      <c r="C28" s="253" t="s">
        <v>254</v>
      </c>
      <c r="D28" s="99"/>
      <c r="E28" s="99"/>
      <c r="F28" s="231"/>
      <c r="G28" s="56">
        <v>2.5</v>
      </c>
      <c r="H28" s="232">
        <f>G28*30</f>
        <v>75</v>
      </c>
      <c r="I28" s="97">
        <f>J28+K28+L28</f>
        <v>36</v>
      </c>
      <c r="J28" s="97">
        <v>18</v>
      </c>
      <c r="K28" s="98"/>
      <c r="L28" s="98">
        <v>18</v>
      </c>
      <c r="M28" s="128">
        <f>H28-I28</f>
        <v>39</v>
      </c>
      <c r="N28" s="75"/>
      <c r="O28" s="249">
        <v>2</v>
      </c>
      <c r="P28" s="250"/>
      <c r="Q28" s="251"/>
      <c r="T28" s="646" t="b">
        <f t="shared" si="0"/>
        <v>1</v>
      </c>
      <c r="U28" s="646" t="b">
        <f t="shared" si="0"/>
        <v>0</v>
      </c>
      <c r="V28" s="646" t="b">
        <f t="shared" si="1"/>
        <v>1</v>
      </c>
      <c r="W28" s="646" t="b">
        <f t="shared" si="2"/>
        <v>1</v>
      </c>
    </row>
    <row r="29" spans="1:23" s="626" customFormat="1" ht="20.25" customHeight="1">
      <c r="A29" s="612" t="s">
        <v>87</v>
      </c>
      <c r="B29" s="613" t="s">
        <v>256</v>
      </c>
      <c r="C29" s="614"/>
      <c r="D29" s="615" t="s">
        <v>131</v>
      </c>
      <c r="E29" s="615"/>
      <c r="F29" s="616"/>
      <c r="G29" s="617">
        <v>6.5</v>
      </c>
      <c r="H29" s="618"/>
      <c r="I29" s="619"/>
      <c r="J29" s="619"/>
      <c r="K29" s="620"/>
      <c r="L29" s="620"/>
      <c r="M29" s="621"/>
      <c r="N29" s="622"/>
      <c r="O29" s="623"/>
      <c r="P29" s="624"/>
      <c r="Q29" s="625"/>
      <c r="T29" s="646" t="b">
        <f t="shared" si="0"/>
        <v>1</v>
      </c>
      <c r="U29" s="646" t="b">
        <f t="shared" si="0"/>
        <v>1</v>
      </c>
      <c r="V29" s="646" t="b">
        <f t="shared" si="1"/>
        <v>1</v>
      </c>
      <c r="W29" s="646" t="b">
        <f t="shared" si="2"/>
        <v>1</v>
      </c>
    </row>
    <row r="30" spans="1:23" s="77" customFormat="1" ht="19.5" customHeight="1">
      <c r="A30" s="202" t="s">
        <v>115</v>
      </c>
      <c r="B30" s="256" t="s">
        <v>46</v>
      </c>
      <c r="C30" s="141"/>
      <c r="D30" s="76"/>
      <c r="E30" s="76"/>
      <c r="F30" s="87"/>
      <c r="G30" s="111">
        <v>4</v>
      </c>
      <c r="H30" s="88"/>
      <c r="I30" s="58"/>
      <c r="J30" s="58"/>
      <c r="K30" s="58"/>
      <c r="L30" s="58"/>
      <c r="M30" s="257"/>
      <c r="N30" s="82"/>
      <c r="O30" s="80"/>
      <c r="P30" s="80"/>
      <c r="Q30" s="81"/>
      <c r="T30" s="646" t="b">
        <f t="shared" si="0"/>
        <v>1</v>
      </c>
      <c r="U30" s="646" t="b">
        <f t="shared" si="0"/>
        <v>1</v>
      </c>
      <c r="V30" s="646" t="b">
        <f t="shared" si="1"/>
        <v>1</v>
      </c>
      <c r="W30" s="646" t="b">
        <f t="shared" si="2"/>
        <v>1</v>
      </c>
    </row>
    <row r="31" spans="1:23" s="77" customFormat="1" ht="19.5" customHeight="1">
      <c r="A31" s="202"/>
      <c r="B31" s="212" t="s">
        <v>184</v>
      </c>
      <c r="C31" s="141"/>
      <c r="D31" s="76"/>
      <c r="E31" s="76"/>
      <c r="F31" s="87"/>
      <c r="G31" s="258">
        <v>3</v>
      </c>
      <c r="H31" s="88"/>
      <c r="I31" s="58"/>
      <c r="J31" s="58"/>
      <c r="K31" s="58"/>
      <c r="L31" s="58"/>
      <c r="M31" s="257"/>
      <c r="N31" s="82"/>
      <c r="O31" s="80"/>
      <c r="P31" s="80"/>
      <c r="Q31" s="81"/>
      <c r="T31" s="646" t="b">
        <f t="shared" si="0"/>
        <v>1</v>
      </c>
      <c r="U31" s="646" t="b">
        <f t="shared" si="0"/>
        <v>1</v>
      </c>
      <c r="V31" s="646" t="b">
        <f t="shared" si="1"/>
        <v>1</v>
      </c>
      <c r="W31" s="646" t="b">
        <f t="shared" si="2"/>
        <v>1</v>
      </c>
    </row>
    <row r="32" spans="1:23" s="229" customFormat="1" ht="18.75" customHeight="1">
      <c r="A32" s="202"/>
      <c r="B32" s="259" t="s">
        <v>99</v>
      </c>
      <c r="C32" s="26">
        <v>1</v>
      </c>
      <c r="D32" s="260"/>
      <c r="E32" s="260"/>
      <c r="F32" s="261"/>
      <c r="G32" s="62">
        <v>1</v>
      </c>
      <c r="H32" s="64">
        <f>G32*30</f>
        <v>30</v>
      </c>
      <c r="I32" s="57">
        <v>15</v>
      </c>
      <c r="J32" s="57">
        <v>15</v>
      </c>
      <c r="K32" s="57"/>
      <c r="L32" s="57"/>
      <c r="M32" s="262">
        <f>H32-I32</f>
        <v>15</v>
      </c>
      <c r="N32" s="263">
        <v>1</v>
      </c>
      <c r="O32" s="264"/>
      <c r="P32" s="265"/>
      <c r="Q32" s="266"/>
      <c r="T32" s="646" t="b">
        <f t="shared" si="0"/>
        <v>0</v>
      </c>
      <c r="U32" s="646" t="b">
        <f t="shared" si="0"/>
        <v>1</v>
      </c>
      <c r="V32" s="646" t="b">
        <f t="shared" si="1"/>
        <v>1</v>
      </c>
      <c r="W32" s="646" t="b">
        <f t="shared" si="2"/>
        <v>1</v>
      </c>
    </row>
    <row r="33" spans="1:23" s="229" customFormat="1" ht="18.75" customHeight="1">
      <c r="A33" s="202" t="s">
        <v>132</v>
      </c>
      <c r="B33" s="267" t="s">
        <v>69</v>
      </c>
      <c r="C33" s="26"/>
      <c r="D33" s="260"/>
      <c r="E33" s="260"/>
      <c r="F33" s="261"/>
      <c r="G33" s="62">
        <f>G34+G35</f>
        <v>12</v>
      </c>
      <c r="H33" s="64"/>
      <c r="I33" s="57"/>
      <c r="J33" s="57"/>
      <c r="K33" s="57"/>
      <c r="L33" s="57"/>
      <c r="M33" s="262"/>
      <c r="N33" s="26"/>
      <c r="O33" s="64"/>
      <c r="P33" s="57"/>
      <c r="Q33" s="134"/>
      <c r="T33" s="646" t="b">
        <f t="shared" si="0"/>
        <v>1</v>
      </c>
      <c r="U33" s="646" t="b">
        <f t="shared" si="0"/>
        <v>1</v>
      </c>
      <c r="V33" s="646" t="b">
        <f t="shared" si="1"/>
        <v>1</v>
      </c>
      <c r="W33" s="646" t="b">
        <f t="shared" si="2"/>
        <v>1</v>
      </c>
    </row>
    <row r="34" spans="1:23" s="229" customFormat="1" ht="18.75" customHeight="1">
      <c r="A34" s="202"/>
      <c r="B34" s="219" t="s">
        <v>184</v>
      </c>
      <c r="C34" s="220"/>
      <c r="D34" s="270"/>
      <c r="E34" s="270"/>
      <c r="F34" s="271"/>
      <c r="G34" s="111">
        <v>10</v>
      </c>
      <c r="H34" s="69"/>
      <c r="I34" s="70"/>
      <c r="J34" s="70"/>
      <c r="K34" s="70"/>
      <c r="L34" s="70"/>
      <c r="M34" s="272"/>
      <c r="N34" s="220"/>
      <c r="O34" s="69"/>
      <c r="P34" s="70"/>
      <c r="Q34" s="273"/>
      <c r="T34" s="646" t="b">
        <f t="shared" si="0"/>
        <v>1</v>
      </c>
      <c r="U34" s="646" t="b">
        <f t="shared" si="0"/>
        <v>1</v>
      </c>
      <c r="V34" s="646" t="b">
        <f t="shared" si="1"/>
        <v>1</v>
      </c>
      <c r="W34" s="646" t="b">
        <f t="shared" si="2"/>
        <v>1</v>
      </c>
    </row>
    <row r="35" spans="1:23" s="229" customFormat="1" ht="18.75" customHeight="1">
      <c r="A35" s="202"/>
      <c r="B35" s="203" t="s">
        <v>99</v>
      </c>
      <c r="C35" s="274"/>
      <c r="D35" s="275">
        <v>4</v>
      </c>
      <c r="E35" s="276"/>
      <c r="F35" s="277" t="s">
        <v>84</v>
      </c>
      <c r="G35" s="111">
        <v>2</v>
      </c>
      <c r="H35" s="69">
        <v>60</v>
      </c>
      <c r="I35" s="70">
        <v>26</v>
      </c>
      <c r="J35" s="70">
        <v>13</v>
      </c>
      <c r="K35" s="70"/>
      <c r="L35" s="70">
        <v>13</v>
      </c>
      <c r="M35" s="71">
        <v>34</v>
      </c>
      <c r="N35" s="278"/>
      <c r="O35" s="154"/>
      <c r="P35" s="154"/>
      <c r="Q35" s="279">
        <v>2</v>
      </c>
      <c r="T35" s="646" t="b">
        <f t="shared" si="0"/>
        <v>1</v>
      </c>
      <c r="U35" s="646" t="b">
        <f t="shared" si="0"/>
        <v>1</v>
      </c>
      <c r="V35" s="646" t="b">
        <f t="shared" si="1"/>
        <v>1</v>
      </c>
      <c r="W35" s="646" t="b">
        <f t="shared" si="2"/>
        <v>0</v>
      </c>
    </row>
    <row r="36" spans="1:23" s="290" customFormat="1" ht="36" customHeight="1">
      <c r="A36" s="126" t="s">
        <v>133</v>
      </c>
      <c r="B36" s="586" t="s">
        <v>257</v>
      </c>
      <c r="C36" s="587"/>
      <c r="D36" s="280">
        <v>1</v>
      </c>
      <c r="E36" s="280"/>
      <c r="F36" s="281"/>
      <c r="G36" s="282">
        <v>4</v>
      </c>
      <c r="H36" s="69">
        <v>120</v>
      </c>
      <c r="I36" s="70">
        <v>60</v>
      </c>
      <c r="J36" s="285">
        <v>30</v>
      </c>
      <c r="K36" s="244">
        <v>15</v>
      </c>
      <c r="L36" s="244"/>
      <c r="M36" s="286">
        <v>60</v>
      </c>
      <c r="N36" s="287">
        <v>3</v>
      </c>
      <c r="O36" s="280"/>
      <c r="P36" s="288"/>
      <c r="Q36" s="289"/>
      <c r="T36" s="646" t="b">
        <f t="shared" si="0"/>
        <v>0</v>
      </c>
      <c r="U36" s="646" t="b">
        <f t="shared" si="0"/>
        <v>1</v>
      </c>
      <c r="V36" s="646" t="b">
        <f t="shared" si="1"/>
        <v>1</v>
      </c>
      <c r="W36" s="646" t="b">
        <f t="shared" si="2"/>
        <v>1</v>
      </c>
    </row>
    <row r="37" spans="1:23" s="290" customFormat="1" ht="18.75" customHeight="1">
      <c r="A37" s="126" t="s">
        <v>140</v>
      </c>
      <c r="B37" s="291" t="s">
        <v>258</v>
      </c>
      <c r="C37" s="292"/>
      <c r="D37" s="280"/>
      <c r="E37" s="280"/>
      <c r="F37" s="281"/>
      <c r="G37" s="282">
        <v>8</v>
      </c>
      <c r="H37" s="283"/>
      <c r="I37" s="284"/>
      <c r="J37" s="285"/>
      <c r="K37" s="244"/>
      <c r="L37" s="244"/>
      <c r="M37" s="286"/>
      <c r="N37" s="287"/>
      <c r="O37" s="280"/>
      <c r="P37" s="288"/>
      <c r="Q37" s="289"/>
      <c r="T37" s="646" t="b">
        <f t="shared" si="0"/>
        <v>1</v>
      </c>
      <c r="U37" s="646" t="b">
        <f t="shared" si="0"/>
        <v>1</v>
      </c>
      <c r="V37" s="646" t="b">
        <f t="shared" si="1"/>
        <v>1</v>
      </c>
      <c r="W37" s="646" t="b">
        <f t="shared" si="2"/>
        <v>1</v>
      </c>
    </row>
    <row r="38" spans="1:23" s="290" customFormat="1" ht="18.75" customHeight="1">
      <c r="A38" s="126"/>
      <c r="B38" s="127" t="s">
        <v>184</v>
      </c>
      <c r="C38" s="292"/>
      <c r="D38" s="280"/>
      <c r="E38" s="280"/>
      <c r="F38" s="281"/>
      <c r="G38" s="282">
        <v>4</v>
      </c>
      <c r="H38" s="283"/>
      <c r="I38" s="284"/>
      <c r="J38" s="285"/>
      <c r="K38" s="244"/>
      <c r="L38" s="244"/>
      <c r="M38" s="286"/>
      <c r="N38" s="287"/>
      <c r="O38" s="280"/>
      <c r="P38" s="288"/>
      <c r="Q38" s="289"/>
      <c r="T38" s="646" t="b">
        <f t="shared" si="0"/>
        <v>1</v>
      </c>
      <c r="U38" s="646" t="b">
        <f t="shared" si="0"/>
        <v>1</v>
      </c>
      <c r="V38" s="646" t="b">
        <f t="shared" si="1"/>
        <v>1</v>
      </c>
      <c r="W38" s="646" t="b">
        <f t="shared" si="2"/>
        <v>1</v>
      </c>
    </row>
    <row r="39" spans="1:23" s="290" customFormat="1" ht="18.75" customHeight="1">
      <c r="A39" s="126"/>
      <c r="B39" s="293" t="s">
        <v>99</v>
      </c>
      <c r="C39" s="292" t="s">
        <v>82</v>
      </c>
      <c r="D39" s="280"/>
      <c r="E39" s="280"/>
      <c r="F39" s="281"/>
      <c r="G39" s="282">
        <v>4</v>
      </c>
      <c r="H39" s="283">
        <f>G39*30</f>
        <v>120</v>
      </c>
      <c r="I39" s="284">
        <f>J39+K39+L39</f>
        <v>72</v>
      </c>
      <c r="J39" s="285">
        <v>36</v>
      </c>
      <c r="K39" s="244">
        <v>36</v>
      </c>
      <c r="L39" s="244"/>
      <c r="M39" s="286">
        <f>H39-I39</f>
        <v>48</v>
      </c>
      <c r="N39" s="287"/>
      <c r="O39" s="280">
        <v>4</v>
      </c>
      <c r="P39" s="288"/>
      <c r="Q39" s="289"/>
      <c r="T39" s="646" t="b">
        <f t="shared" si="0"/>
        <v>1</v>
      </c>
      <c r="U39" s="646" t="b">
        <f t="shared" si="0"/>
        <v>0</v>
      </c>
      <c r="V39" s="646" t="b">
        <f t="shared" si="1"/>
        <v>1</v>
      </c>
      <c r="W39" s="646" t="b">
        <f t="shared" si="2"/>
        <v>1</v>
      </c>
    </row>
    <row r="40" spans="1:23" s="229" customFormat="1" ht="18.75" customHeight="1">
      <c r="A40" s="202" t="s">
        <v>141</v>
      </c>
      <c r="B40" s="294" t="s">
        <v>68</v>
      </c>
      <c r="C40" s="91"/>
      <c r="D40" s="59"/>
      <c r="E40" s="59"/>
      <c r="F40" s="87"/>
      <c r="G40" s="62">
        <f>G41+G42</f>
        <v>4</v>
      </c>
      <c r="H40" s="88"/>
      <c r="I40" s="89"/>
      <c r="J40" s="58"/>
      <c r="K40" s="59"/>
      <c r="L40" s="59"/>
      <c r="M40" s="63"/>
      <c r="N40" s="82"/>
      <c r="O40" s="80"/>
      <c r="P40" s="80"/>
      <c r="Q40" s="81"/>
      <c r="T40" s="646" t="b">
        <f t="shared" si="0"/>
        <v>1</v>
      </c>
      <c r="U40" s="646" t="b">
        <f t="shared" si="0"/>
        <v>1</v>
      </c>
      <c r="V40" s="646" t="b">
        <f t="shared" si="1"/>
        <v>1</v>
      </c>
      <c r="W40" s="646" t="b">
        <f t="shared" si="2"/>
        <v>1</v>
      </c>
    </row>
    <row r="41" spans="1:23" s="229" customFormat="1" ht="18.75" customHeight="1">
      <c r="A41" s="202"/>
      <c r="B41" s="294" t="s">
        <v>184</v>
      </c>
      <c r="C41" s="91"/>
      <c r="D41" s="59"/>
      <c r="E41" s="59"/>
      <c r="F41" s="87"/>
      <c r="G41" s="62">
        <v>2</v>
      </c>
      <c r="H41" s="88"/>
      <c r="I41" s="89"/>
      <c r="J41" s="58"/>
      <c r="K41" s="59"/>
      <c r="L41" s="59"/>
      <c r="M41" s="63"/>
      <c r="N41" s="82"/>
      <c r="O41" s="80"/>
      <c r="P41" s="80"/>
      <c r="Q41" s="81"/>
      <c r="T41" s="646" t="b">
        <f t="shared" si="0"/>
        <v>1</v>
      </c>
      <c r="U41" s="646" t="b">
        <f t="shared" si="0"/>
        <v>1</v>
      </c>
      <c r="V41" s="646" t="b">
        <f t="shared" si="1"/>
        <v>1</v>
      </c>
      <c r="W41" s="646" t="b">
        <f t="shared" si="2"/>
        <v>1</v>
      </c>
    </row>
    <row r="42" spans="1:23" s="229" customFormat="1" ht="18.75" customHeight="1">
      <c r="A42" s="202"/>
      <c r="B42" s="295" t="s">
        <v>99</v>
      </c>
      <c r="C42" s="296" t="s">
        <v>83</v>
      </c>
      <c r="D42" s="297"/>
      <c r="E42" s="297"/>
      <c r="F42" s="298"/>
      <c r="G42" s="299">
        <v>2</v>
      </c>
      <c r="H42" s="101">
        <f>G42*30</f>
        <v>60</v>
      </c>
      <c r="I42" s="300">
        <f>J42+K42+L42</f>
        <v>26</v>
      </c>
      <c r="J42" s="301">
        <v>13</v>
      </c>
      <c r="K42" s="302">
        <v>13</v>
      </c>
      <c r="L42" s="302"/>
      <c r="M42" s="83">
        <f>H42-I42</f>
        <v>34</v>
      </c>
      <c r="N42" s="84"/>
      <c r="O42" s="85"/>
      <c r="P42" s="85"/>
      <c r="Q42" s="105">
        <v>2</v>
      </c>
      <c r="T42" s="646" t="b">
        <f t="shared" si="0"/>
        <v>1</v>
      </c>
      <c r="U42" s="646" t="b">
        <f t="shared" si="0"/>
        <v>1</v>
      </c>
      <c r="V42" s="646" t="b">
        <f t="shared" si="1"/>
        <v>1</v>
      </c>
      <c r="W42" s="646" t="b">
        <f t="shared" si="2"/>
        <v>0</v>
      </c>
    </row>
    <row r="43" spans="1:23" s="229" customFormat="1" ht="18.75" customHeight="1">
      <c r="A43" s="202" t="s">
        <v>150</v>
      </c>
      <c r="B43" s="303" t="s">
        <v>47</v>
      </c>
      <c r="C43" s="304"/>
      <c r="D43" s="178"/>
      <c r="E43" s="205"/>
      <c r="F43" s="206"/>
      <c r="G43" s="62">
        <f>G44+G45</f>
        <v>3</v>
      </c>
      <c r="H43" s="207"/>
      <c r="I43" s="178"/>
      <c r="J43" s="178"/>
      <c r="K43" s="178"/>
      <c r="L43" s="178"/>
      <c r="M43" s="208"/>
      <c r="N43" s="177"/>
      <c r="O43" s="205"/>
      <c r="P43" s="205"/>
      <c r="Q43" s="209"/>
      <c r="T43" s="646" t="b">
        <f t="shared" si="0"/>
        <v>1</v>
      </c>
      <c r="U43" s="646" t="b">
        <f t="shared" si="0"/>
        <v>1</v>
      </c>
      <c r="V43" s="646" t="b">
        <f t="shared" si="1"/>
        <v>1</v>
      </c>
      <c r="W43" s="646" t="b">
        <f t="shared" si="2"/>
        <v>1</v>
      </c>
    </row>
    <row r="44" spans="1:23" s="229" customFormat="1" ht="18.75" customHeight="1">
      <c r="A44" s="202"/>
      <c r="B44" s="294" t="s">
        <v>184</v>
      </c>
      <c r="C44" s="304"/>
      <c r="D44" s="178"/>
      <c r="E44" s="205"/>
      <c r="F44" s="206"/>
      <c r="G44" s="62">
        <v>1.5</v>
      </c>
      <c r="H44" s="207"/>
      <c r="I44" s="178"/>
      <c r="J44" s="178"/>
      <c r="K44" s="178"/>
      <c r="L44" s="178"/>
      <c r="M44" s="208"/>
      <c r="N44" s="177"/>
      <c r="O44" s="205"/>
      <c r="P44" s="205"/>
      <c r="Q44" s="209"/>
      <c r="T44" s="646" t="b">
        <f t="shared" si="0"/>
        <v>1</v>
      </c>
      <c r="U44" s="646" t="b">
        <f t="shared" si="0"/>
        <v>1</v>
      </c>
      <c r="V44" s="646" t="b">
        <f t="shared" si="1"/>
        <v>1</v>
      </c>
      <c r="W44" s="646" t="b">
        <f t="shared" si="2"/>
        <v>1</v>
      </c>
    </row>
    <row r="45" spans="1:23" s="229" customFormat="1" ht="18.75" customHeight="1" thickBot="1">
      <c r="A45" s="202"/>
      <c r="B45" s="305" t="s">
        <v>99</v>
      </c>
      <c r="C45" s="64"/>
      <c r="D45" s="57">
        <v>4</v>
      </c>
      <c r="E45" s="57"/>
      <c r="F45" s="60"/>
      <c r="G45" s="62">
        <v>1.5</v>
      </c>
      <c r="H45" s="61">
        <f>G45*30</f>
        <v>45</v>
      </c>
      <c r="I45" s="89">
        <f>J45+K45+L45</f>
        <v>26</v>
      </c>
      <c r="J45" s="58">
        <v>13</v>
      </c>
      <c r="K45" s="59"/>
      <c r="L45" s="59">
        <v>13</v>
      </c>
      <c r="M45" s="63">
        <f>H45-I45</f>
        <v>19</v>
      </c>
      <c r="N45" s="26"/>
      <c r="O45" s="57"/>
      <c r="P45" s="80"/>
      <c r="Q45" s="81">
        <v>2</v>
      </c>
      <c r="T45" s="646" t="b">
        <f t="shared" si="0"/>
        <v>1</v>
      </c>
      <c r="U45" s="646" t="b">
        <f t="shared" si="0"/>
        <v>1</v>
      </c>
      <c r="V45" s="646" t="b">
        <f t="shared" si="1"/>
        <v>1</v>
      </c>
      <c r="W45" s="646" t="b">
        <f t="shared" si="2"/>
        <v>0</v>
      </c>
    </row>
    <row r="46" spans="1:23" s="229" customFormat="1" ht="19.5" customHeight="1" thickBot="1">
      <c r="A46" s="871" t="s">
        <v>187</v>
      </c>
      <c r="B46" s="872"/>
      <c r="C46" s="306"/>
      <c r="D46" s="307"/>
      <c r="E46" s="307"/>
      <c r="F46" s="308"/>
      <c r="G46" s="309">
        <f>G12+G15+G17+G18+G19+G21+G24+G27+G29+G31+G34+G38+G41+G44</f>
        <v>57.5</v>
      </c>
      <c r="H46" s="310"/>
      <c r="I46" s="311"/>
      <c r="J46" s="311"/>
      <c r="K46" s="311"/>
      <c r="L46" s="311"/>
      <c r="M46" s="311"/>
      <c r="N46" s="312"/>
      <c r="O46" s="313"/>
      <c r="P46" s="313"/>
      <c r="Q46" s="314"/>
      <c r="T46" s="90"/>
      <c r="U46" s="90"/>
      <c r="V46" s="90"/>
      <c r="W46" s="90"/>
    </row>
    <row r="47" spans="1:24" s="77" customFormat="1" ht="19.5" customHeight="1" thickBot="1">
      <c r="A47" s="871" t="s">
        <v>100</v>
      </c>
      <c r="B47" s="935"/>
      <c r="C47" s="306"/>
      <c r="D47" s="307"/>
      <c r="E47" s="307"/>
      <c r="F47" s="315">
        <f>G11+G14+G17+G18+G19+G20+G23+G26+G29+G30+G33+G36+G37+G40+G43</f>
        <v>86.5</v>
      </c>
      <c r="G47" s="312">
        <f>G13+G16+G22+G25+G28+G32+G35+G36+G39+G42+G45</f>
        <v>29</v>
      </c>
      <c r="H47" s="316">
        <f aca="true" t="shared" si="3" ref="H47:Q47">SUM(H11:H45)</f>
        <v>870</v>
      </c>
      <c r="I47" s="316">
        <f t="shared" si="3"/>
        <v>436</v>
      </c>
      <c r="J47" s="316">
        <f t="shared" si="3"/>
        <v>231</v>
      </c>
      <c r="K47" s="316">
        <f t="shared" si="3"/>
        <v>94</v>
      </c>
      <c r="L47" s="316">
        <f t="shared" si="3"/>
        <v>96</v>
      </c>
      <c r="M47" s="316">
        <f t="shared" si="3"/>
        <v>434</v>
      </c>
      <c r="N47" s="317">
        <f t="shared" si="3"/>
        <v>15</v>
      </c>
      <c r="O47" s="317">
        <f t="shared" si="3"/>
        <v>6.5</v>
      </c>
      <c r="P47" s="317">
        <f t="shared" si="3"/>
        <v>0</v>
      </c>
      <c r="Q47" s="317">
        <f t="shared" si="3"/>
        <v>6</v>
      </c>
      <c r="T47" s="655">
        <f>SUMIF(T11:T45,FALSE,$G11:$G45)</f>
        <v>16</v>
      </c>
      <c r="U47" s="655">
        <f>SUMIF(U11:U45,FALSE,$G11:$G45)</f>
        <v>7.5</v>
      </c>
      <c r="V47" s="655">
        <f>SUMIF(V11:V45,FALSE,$G11:$G45)</f>
        <v>0</v>
      </c>
      <c r="W47" s="655">
        <f>SUMIF(W11:W45,FALSE,$G11:$G45)</f>
        <v>5.5</v>
      </c>
      <c r="X47" s="77">
        <f>SUM(T47:W47)</f>
        <v>29</v>
      </c>
    </row>
    <row r="48" spans="1:24" s="77" customFormat="1" ht="19.5" customHeight="1" thickBot="1">
      <c r="A48" s="894" t="s">
        <v>113</v>
      </c>
      <c r="B48" s="895"/>
      <c r="C48" s="895"/>
      <c r="D48" s="895"/>
      <c r="E48" s="895"/>
      <c r="F48" s="895"/>
      <c r="G48" s="895"/>
      <c r="H48" s="903"/>
      <c r="I48" s="903"/>
      <c r="J48" s="903"/>
      <c r="K48" s="903"/>
      <c r="L48" s="903"/>
      <c r="M48" s="903"/>
      <c r="N48" s="895"/>
      <c r="O48" s="895"/>
      <c r="P48" s="895"/>
      <c r="Q48" s="896"/>
      <c r="T48" s="645"/>
      <c r="U48" s="645"/>
      <c r="V48" s="645"/>
      <c r="W48" s="645"/>
      <c r="X48" s="656">
        <f>SUMIF(B11:B45,"*передвищої*",G11:G45)</f>
        <v>57.5</v>
      </c>
    </row>
    <row r="49" spans="1:23" s="77" customFormat="1" ht="33.75" customHeight="1">
      <c r="A49" s="318" t="s">
        <v>67</v>
      </c>
      <c r="B49" s="319" t="s">
        <v>31</v>
      </c>
      <c r="C49" s="320"/>
      <c r="D49" s="320"/>
      <c r="E49" s="320"/>
      <c r="F49" s="320"/>
      <c r="G49" s="321"/>
      <c r="H49" s="70"/>
      <c r="I49" s="320"/>
      <c r="J49" s="320"/>
      <c r="K49" s="320"/>
      <c r="L49" s="320"/>
      <c r="M49" s="320"/>
      <c r="N49" s="173"/>
      <c r="O49" s="322"/>
      <c r="P49" s="323"/>
      <c r="Q49" s="70"/>
      <c r="T49" s="646" t="b">
        <f>ISBLANK(N49)</f>
        <v>1</v>
      </c>
      <c r="U49" s="646" t="b">
        <f>ISBLANK(O49)</f>
        <v>1</v>
      </c>
      <c r="V49" s="646" t="b">
        <f>ISBLANK(P49)</f>
        <v>1</v>
      </c>
      <c r="W49" s="646" t="b">
        <f>ISBLANK(Q49)</f>
        <v>1</v>
      </c>
    </row>
    <row r="50" spans="1:23" s="77" customFormat="1" ht="19.5" customHeight="1" thickBot="1">
      <c r="A50" s="324"/>
      <c r="B50" s="325" t="s">
        <v>30</v>
      </c>
      <c r="C50" s="326"/>
      <c r="D50" s="326"/>
      <c r="E50" s="326"/>
      <c r="F50" s="327"/>
      <c r="G50" s="328"/>
      <c r="H50" s="119"/>
      <c r="I50" s="329"/>
      <c r="J50" s="330"/>
      <c r="K50" s="329"/>
      <c r="L50" s="329"/>
      <c r="M50" s="330"/>
      <c r="N50" s="331"/>
      <c r="O50" s="332"/>
      <c r="P50" s="101"/>
      <c r="Q50" s="119"/>
      <c r="T50" s="646" t="b">
        <f aca="true" t="shared" si="4" ref="T50:W89">ISBLANK(N50)</f>
        <v>1</v>
      </c>
      <c r="U50" s="646" t="b">
        <f t="shared" si="4"/>
        <v>1</v>
      </c>
      <c r="V50" s="646" t="b">
        <f t="shared" si="4"/>
        <v>1</v>
      </c>
      <c r="W50" s="646" t="b">
        <f t="shared" si="4"/>
        <v>1</v>
      </c>
    </row>
    <row r="51" spans="1:23" s="77" customFormat="1" ht="36.75" customHeight="1">
      <c r="A51" s="333" t="s">
        <v>63</v>
      </c>
      <c r="B51" s="78" t="s">
        <v>222</v>
      </c>
      <c r="C51" s="334"/>
      <c r="D51" s="335" t="s">
        <v>135</v>
      </c>
      <c r="E51" s="335"/>
      <c r="F51" s="336"/>
      <c r="G51" s="337">
        <v>4</v>
      </c>
      <c r="H51" s="64"/>
      <c r="I51" s="57"/>
      <c r="J51" s="338"/>
      <c r="K51" s="57"/>
      <c r="L51" s="57"/>
      <c r="M51" s="63"/>
      <c r="N51" s="173"/>
      <c r="O51" s="175"/>
      <c r="P51" s="175"/>
      <c r="Q51" s="176"/>
      <c r="T51" s="646" t="b">
        <f t="shared" si="4"/>
        <v>1</v>
      </c>
      <c r="U51" s="646" t="b">
        <f t="shared" si="4"/>
        <v>1</v>
      </c>
      <c r="V51" s="646" t="b">
        <f t="shared" si="4"/>
        <v>1</v>
      </c>
      <c r="W51" s="646" t="b">
        <f t="shared" si="4"/>
        <v>1</v>
      </c>
    </row>
    <row r="52" spans="1:23" s="77" customFormat="1" ht="26.25" customHeight="1">
      <c r="A52" s="202" t="s">
        <v>64</v>
      </c>
      <c r="B52" s="78" t="s">
        <v>221</v>
      </c>
      <c r="C52" s="339"/>
      <c r="D52" s="76" t="s">
        <v>189</v>
      </c>
      <c r="E52" s="76"/>
      <c r="F52" s="179"/>
      <c r="G52" s="135">
        <v>4</v>
      </c>
      <c r="H52" s="64"/>
      <c r="I52" s="57"/>
      <c r="J52" s="338"/>
      <c r="K52" s="57"/>
      <c r="L52" s="57"/>
      <c r="M52" s="63"/>
      <c r="N52" s="26"/>
      <c r="O52" s="57"/>
      <c r="P52" s="57"/>
      <c r="Q52" s="159"/>
      <c r="T52" s="646" t="b">
        <f t="shared" si="4"/>
        <v>1</v>
      </c>
      <c r="U52" s="646" t="b">
        <f t="shared" si="4"/>
        <v>1</v>
      </c>
      <c r="V52" s="646" t="b">
        <f t="shared" si="4"/>
        <v>1</v>
      </c>
      <c r="W52" s="646" t="b">
        <f t="shared" si="4"/>
        <v>1</v>
      </c>
    </row>
    <row r="53" spans="1:23" s="77" customFormat="1" ht="34.5" customHeight="1">
      <c r="A53" s="340" t="s">
        <v>65</v>
      </c>
      <c r="B53" s="78" t="s">
        <v>193</v>
      </c>
      <c r="C53" s="141"/>
      <c r="D53" s="76" t="s">
        <v>135</v>
      </c>
      <c r="E53" s="76"/>
      <c r="F53" s="146"/>
      <c r="G53" s="137">
        <v>4</v>
      </c>
      <c r="H53" s="64"/>
      <c r="I53" s="57"/>
      <c r="J53" s="338"/>
      <c r="K53" s="57"/>
      <c r="L53" s="57"/>
      <c r="M53" s="63"/>
      <c r="N53" s="26"/>
      <c r="O53" s="57"/>
      <c r="P53" s="64"/>
      <c r="Q53" s="159"/>
      <c r="T53" s="646" t="b">
        <f t="shared" si="4"/>
        <v>1</v>
      </c>
      <c r="U53" s="646" t="b">
        <f t="shared" si="4"/>
        <v>1</v>
      </c>
      <c r="V53" s="646" t="b">
        <f t="shared" si="4"/>
        <v>1</v>
      </c>
      <c r="W53" s="646" t="b">
        <f t="shared" si="4"/>
        <v>1</v>
      </c>
    </row>
    <row r="54" spans="1:23" s="77" customFormat="1" ht="19.5" customHeight="1">
      <c r="A54" s="340" t="s">
        <v>66</v>
      </c>
      <c r="B54" s="341" t="s">
        <v>195</v>
      </c>
      <c r="C54" s="342"/>
      <c r="D54" s="343"/>
      <c r="E54" s="343"/>
      <c r="F54" s="344"/>
      <c r="G54" s="138">
        <v>7</v>
      </c>
      <c r="H54" s="64"/>
      <c r="I54" s="57"/>
      <c r="J54" s="58"/>
      <c r="K54" s="59"/>
      <c r="L54" s="59"/>
      <c r="M54" s="63"/>
      <c r="N54" s="82"/>
      <c r="O54" s="80"/>
      <c r="P54" s="79"/>
      <c r="Q54" s="81"/>
      <c r="T54" s="646" t="b">
        <f t="shared" si="4"/>
        <v>1</v>
      </c>
      <c r="U54" s="646" t="b">
        <f t="shared" si="4"/>
        <v>1</v>
      </c>
      <c r="V54" s="646" t="b">
        <f t="shared" si="4"/>
        <v>1</v>
      </c>
      <c r="W54" s="646" t="b">
        <f t="shared" si="4"/>
        <v>1</v>
      </c>
    </row>
    <row r="55" spans="1:23" s="77" customFormat="1" ht="19.5" customHeight="1">
      <c r="A55" s="340"/>
      <c r="B55" s="78" t="s">
        <v>184</v>
      </c>
      <c r="C55" s="345"/>
      <c r="D55" s="326"/>
      <c r="E55" s="326"/>
      <c r="F55" s="346"/>
      <c r="G55" s="136">
        <v>3</v>
      </c>
      <c r="H55" s="64"/>
      <c r="I55" s="347"/>
      <c r="J55" s="72"/>
      <c r="K55" s="73"/>
      <c r="L55" s="73"/>
      <c r="M55" s="348"/>
      <c r="N55" s="82"/>
      <c r="O55" s="80"/>
      <c r="P55" s="79"/>
      <c r="Q55" s="81"/>
      <c r="T55" s="646" t="b">
        <f t="shared" si="4"/>
        <v>1</v>
      </c>
      <c r="U55" s="646" t="b">
        <f t="shared" si="4"/>
        <v>1</v>
      </c>
      <c r="V55" s="646" t="b">
        <f t="shared" si="4"/>
        <v>1</v>
      </c>
      <c r="W55" s="646" t="b">
        <f t="shared" si="4"/>
        <v>1</v>
      </c>
    </row>
    <row r="56" spans="1:23" s="77" customFormat="1" ht="19.5" customHeight="1">
      <c r="A56" s="349"/>
      <c r="B56" s="153" t="s">
        <v>99</v>
      </c>
      <c r="C56" s="350" t="s">
        <v>32</v>
      </c>
      <c r="D56" s="302"/>
      <c r="E56" s="302"/>
      <c r="F56" s="351"/>
      <c r="G56" s="352">
        <v>4</v>
      </c>
      <c r="H56" s="353">
        <f>G56*30</f>
        <v>120</v>
      </c>
      <c r="I56" s="354">
        <f>J56+K56+L56</f>
        <v>75</v>
      </c>
      <c r="J56" s="301">
        <v>45</v>
      </c>
      <c r="K56" s="302">
        <v>30</v>
      </c>
      <c r="L56" s="302"/>
      <c r="M56" s="83">
        <f>H56-I56</f>
        <v>45</v>
      </c>
      <c r="N56" s="84">
        <v>5</v>
      </c>
      <c r="O56" s="85"/>
      <c r="P56" s="355"/>
      <c r="Q56" s="356"/>
      <c r="T56" s="646" t="b">
        <f t="shared" si="4"/>
        <v>0</v>
      </c>
      <c r="U56" s="646" t="b">
        <f t="shared" si="4"/>
        <v>1</v>
      </c>
      <c r="V56" s="646" t="b">
        <f t="shared" si="4"/>
        <v>1</v>
      </c>
      <c r="W56" s="646" t="b">
        <f t="shared" si="4"/>
        <v>1</v>
      </c>
    </row>
    <row r="57" spans="1:23" s="77" customFormat="1" ht="19.5" customHeight="1">
      <c r="A57" s="86" t="s">
        <v>101</v>
      </c>
      <c r="B57" s="78" t="s">
        <v>196</v>
      </c>
      <c r="C57" s="141"/>
      <c r="D57" s="59"/>
      <c r="E57" s="59"/>
      <c r="F57" s="142">
        <v>2</v>
      </c>
      <c r="G57" s="134">
        <v>1</v>
      </c>
      <c r="H57" s="88">
        <f>G57*30</f>
        <v>30</v>
      </c>
      <c r="I57" s="89">
        <f>J57+K57+L57</f>
        <v>18</v>
      </c>
      <c r="J57" s="58"/>
      <c r="K57" s="59"/>
      <c r="L57" s="59">
        <v>18</v>
      </c>
      <c r="M57" s="63">
        <f>H57-I57</f>
        <v>12</v>
      </c>
      <c r="N57" s="82"/>
      <c r="O57" s="80">
        <v>1</v>
      </c>
      <c r="P57" s="90"/>
      <c r="Q57" s="93"/>
      <c r="T57" s="646" t="b">
        <f t="shared" si="4"/>
        <v>1</v>
      </c>
      <c r="U57" s="646" t="b">
        <f t="shared" si="4"/>
        <v>0</v>
      </c>
      <c r="V57" s="646" t="b">
        <f t="shared" si="4"/>
        <v>1</v>
      </c>
      <c r="W57" s="646" t="b">
        <f t="shared" si="4"/>
        <v>1</v>
      </c>
    </row>
    <row r="58" spans="1:23" s="77" customFormat="1" ht="19.5" customHeight="1">
      <c r="A58" s="86" t="s">
        <v>102</v>
      </c>
      <c r="B58" s="78" t="s">
        <v>192</v>
      </c>
      <c r="C58" s="141"/>
      <c r="D58" s="59"/>
      <c r="E58" s="59"/>
      <c r="F58" s="142"/>
      <c r="G58" s="134">
        <v>5.5</v>
      </c>
      <c r="H58" s="88"/>
      <c r="I58" s="89"/>
      <c r="J58" s="58"/>
      <c r="K58" s="59"/>
      <c r="L58" s="59"/>
      <c r="M58" s="63"/>
      <c r="N58" s="82"/>
      <c r="O58" s="80"/>
      <c r="P58" s="90"/>
      <c r="Q58" s="93"/>
      <c r="T58" s="646" t="b">
        <f t="shared" si="4"/>
        <v>1</v>
      </c>
      <c r="U58" s="646" t="b">
        <f t="shared" si="4"/>
        <v>1</v>
      </c>
      <c r="V58" s="646" t="b">
        <f t="shared" si="4"/>
        <v>1</v>
      </c>
      <c r="W58" s="646" t="b">
        <f t="shared" si="4"/>
        <v>1</v>
      </c>
    </row>
    <row r="59" spans="1:23" s="77" customFormat="1" ht="19.5" customHeight="1">
      <c r="A59" s="86"/>
      <c r="B59" s="78" t="s">
        <v>184</v>
      </c>
      <c r="C59" s="141"/>
      <c r="D59" s="59"/>
      <c r="E59" s="59"/>
      <c r="F59" s="142"/>
      <c r="G59" s="134">
        <v>2.5</v>
      </c>
      <c r="H59" s="88"/>
      <c r="I59" s="89"/>
      <c r="J59" s="58"/>
      <c r="K59" s="59"/>
      <c r="L59" s="59"/>
      <c r="M59" s="63"/>
      <c r="N59" s="82"/>
      <c r="O59" s="80"/>
      <c r="P59" s="90"/>
      <c r="Q59" s="93"/>
      <c r="T59" s="646" t="b">
        <f t="shared" si="4"/>
        <v>1</v>
      </c>
      <c r="U59" s="646" t="b">
        <f t="shared" si="4"/>
        <v>1</v>
      </c>
      <c r="V59" s="646" t="b">
        <f t="shared" si="4"/>
        <v>1</v>
      </c>
      <c r="W59" s="646" t="b">
        <f t="shared" si="4"/>
        <v>1</v>
      </c>
    </row>
    <row r="60" spans="1:23" s="77" customFormat="1" ht="19.5" customHeight="1">
      <c r="A60" s="86"/>
      <c r="B60" s="133" t="s">
        <v>99</v>
      </c>
      <c r="C60" s="141" t="s">
        <v>82</v>
      </c>
      <c r="D60" s="59"/>
      <c r="E60" s="59"/>
      <c r="F60" s="142"/>
      <c r="G60" s="134">
        <v>3</v>
      </c>
      <c r="H60" s="88">
        <f>G60*30</f>
        <v>90</v>
      </c>
      <c r="I60" s="89">
        <f>J60+K60+L60</f>
        <v>54</v>
      </c>
      <c r="J60" s="58">
        <v>36</v>
      </c>
      <c r="K60" s="59">
        <v>18</v>
      </c>
      <c r="L60" s="59"/>
      <c r="M60" s="63">
        <f>H60-I60</f>
        <v>36</v>
      </c>
      <c r="N60" s="82"/>
      <c r="O60" s="80">
        <v>3</v>
      </c>
      <c r="P60" s="90"/>
      <c r="Q60" s="93"/>
      <c r="T60" s="646" t="b">
        <f t="shared" si="4"/>
        <v>1</v>
      </c>
      <c r="U60" s="646" t="b">
        <f t="shared" si="4"/>
        <v>0</v>
      </c>
      <c r="V60" s="646" t="b">
        <f t="shared" si="4"/>
        <v>1</v>
      </c>
      <c r="W60" s="646" t="b">
        <f t="shared" si="4"/>
        <v>1</v>
      </c>
    </row>
    <row r="61" spans="1:23" s="77" customFormat="1" ht="19.5" customHeight="1">
      <c r="A61" s="86" t="s">
        <v>103</v>
      </c>
      <c r="B61" s="357" t="s">
        <v>200</v>
      </c>
      <c r="C61" s="141"/>
      <c r="D61" s="76"/>
      <c r="E61" s="76"/>
      <c r="F61" s="146"/>
      <c r="G61" s="135">
        <v>8</v>
      </c>
      <c r="H61" s="64"/>
      <c r="I61" s="57"/>
      <c r="J61" s="58"/>
      <c r="K61" s="59"/>
      <c r="L61" s="59"/>
      <c r="M61" s="63"/>
      <c r="N61" s="82"/>
      <c r="O61" s="80"/>
      <c r="P61" s="80"/>
      <c r="Q61" s="358"/>
      <c r="T61" s="646" t="b">
        <f t="shared" si="4"/>
        <v>1</v>
      </c>
      <c r="U61" s="646" t="b">
        <f t="shared" si="4"/>
        <v>1</v>
      </c>
      <c r="V61" s="646" t="b">
        <f t="shared" si="4"/>
        <v>1</v>
      </c>
      <c r="W61" s="646" t="b">
        <f t="shared" si="4"/>
        <v>1</v>
      </c>
    </row>
    <row r="62" spans="1:23" s="77" customFormat="1" ht="19.5" customHeight="1">
      <c r="A62" s="86"/>
      <c r="B62" s="78" t="s">
        <v>184</v>
      </c>
      <c r="C62" s="141"/>
      <c r="D62" s="76"/>
      <c r="E62" s="76"/>
      <c r="F62" s="146"/>
      <c r="G62" s="359">
        <v>3</v>
      </c>
      <c r="H62" s="64"/>
      <c r="I62" s="57"/>
      <c r="J62" s="58"/>
      <c r="K62" s="59"/>
      <c r="L62" s="59"/>
      <c r="M62" s="63"/>
      <c r="N62" s="82"/>
      <c r="O62" s="80"/>
      <c r="P62" s="80"/>
      <c r="Q62" s="358"/>
      <c r="T62" s="646" t="b">
        <f t="shared" si="4"/>
        <v>1</v>
      </c>
      <c r="U62" s="646" t="b">
        <f t="shared" si="4"/>
        <v>1</v>
      </c>
      <c r="V62" s="646" t="b">
        <f t="shared" si="4"/>
        <v>1</v>
      </c>
      <c r="W62" s="646" t="b">
        <f t="shared" si="4"/>
        <v>1</v>
      </c>
    </row>
    <row r="63" spans="1:23" s="77" customFormat="1" ht="19.5" customHeight="1">
      <c r="A63" s="86"/>
      <c r="B63" s="133" t="s">
        <v>99</v>
      </c>
      <c r="C63" s="141" t="s">
        <v>82</v>
      </c>
      <c r="D63" s="76"/>
      <c r="E63" s="76"/>
      <c r="F63" s="159"/>
      <c r="G63" s="359">
        <v>5</v>
      </c>
      <c r="H63" s="64">
        <f>G63*30</f>
        <v>150</v>
      </c>
      <c r="I63" s="57">
        <f>SUM(J63:L63)</f>
        <v>54</v>
      </c>
      <c r="J63" s="608">
        <v>36</v>
      </c>
      <c r="K63" s="608">
        <v>18</v>
      </c>
      <c r="L63" s="608"/>
      <c r="M63" s="63">
        <f>H63-I63</f>
        <v>96</v>
      </c>
      <c r="N63" s="607"/>
      <c r="O63" s="608">
        <v>3</v>
      </c>
      <c r="P63" s="608"/>
      <c r="Q63" s="358"/>
      <c r="T63" s="646" t="b">
        <f t="shared" si="4"/>
        <v>1</v>
      </c>
      <c r="U63" s="646" t="b">
        <f t="shared" si="4"/>
        <v>0</v>
      </c>
      <c r="V63" s="646" t="b">
        <f t="shared" si="4"/>
        <v>1</v>
      </c>
      <c r="W63" s="646" t="b">
        <f t="shared" si="4"/>
        <v>1</v>
      </c>
    </row>
    <row r="64" spans="1:23" s="77" customFormat="1" ht="19.5" customHeight="1">
      <c r="A64" s="86" t="s">
        <v>107</v>
      </c>
      <c r="B64" s="78" t="s">
        <v>190</v>
      </c>
      <c r="C64" s="141"/>
      <c r="D64" s="76"/>
      <c r="E64" s="76"/>
      <c r="F64" s="159"/>
      <c r="G64" s="360">
        <v>6</v>
      </c>
      <c r="H64" s="57"/>
      <c r="I64" s="57"/>
      <c r="J64" s="58"/>
      <c r="K64" s="59"/>
      <c r="L64" s="59"/>
      <c r="M64" s="63"/>
      <c r="N64" s="114"/>
      <c r="O64" s="92"/>
      <c r="P64" s="323"/>
      <c r="Q64" s="358"/>
      <c r="T64" s="646" t="b">
        <f t="shared" si="4"/>
        <v>1</v>
      </c>
      <c r="U64" s="646" t="b">
        <f t="shared" si="4"/>
        <v>1</v>
      </c>
      <c r="V64" s="646" t="b">
        <f t="shared" si="4"/>
        <v>1</v>
      </c>
      <c r="W64" s="646" t="b">
        <f t="shared" si="4"/>
        <v>1</v>
      </c>
    </row>
    <row r="65" spans="1:23" s="77" customFormat="1" ht="18.75">
      <c r="A65" s="318"/>
      <c r="B65" s="267" t="s">
        <v>184</v>
      </c>
      <c r="C65" s="345"/>
      <c r="D65" s="326"/>
      <c r="E65" s="326"/>
      <c r="F65" s="361"/>
      <c r="G65" s="362">
        <v>2</v>
      </c>
      <c r="H65" s="69"/>
      <c r="I65" s="329"/>
      <c r="J65" s="363"/>
      <c r="K65" s="364"/>
      <c r="L65" s="364"/>
      <c r="M65" s="365"/>
      <c r="N65" s="82"/>
      <c r="O65" s="80"/>
      <c r="P65" s="366"/>
      <c r="Q65" s="93"/>
      <c r="T65" s="646" t="b">
        <f t="shared" si="4"/>
        <v>1</v>
      </c>
      <c r="U65" s="646" t="b">
        <f t="shared" si="4"/>
        <v>1</v>
      </c>
      <c r="V65" s="646" t="b">
        <f t="shared" si="4"/>
        <v>1</v>
      </c>
      <c r="W65" s="646" t="b">
        <f t="shared" si="4"/>
        <v>1</v>
      </c>
    </row>
    <row r="66" spans="1:23" s="77" customFormat="1" ht="18.75">
      <c r="A66" s="340"/>
      <c r="B66" s="133" t="s">
        <v>99</v>
      </c>
      <c r="C66" s="94"/>
      <c r="D66" s="95" t="s">
        <v>82</v>
      </c>
      <c r="E66" s="95"/>
      <c r="F66" s="145"/>
      <c r="G66" s="136">
        <v>4</v>
      </c>
      <c r="H66" s="64">
        <f>G66*30</f>
        <v>120</v>
      </c>
      <c r="I66" s="96">
        <f>SUM(J66:L66)</f>
        <v>54</v>
      </c>
      <c r="J66" s="367">
        <v>36</v>
      </c>
      <c r="K66" s="96">
        <v>18</v>
      </c>
      <c r="L66" s="96"/>
      <c r="M66" s="129">
        <f>H66-I66</f>
        <v>66</v>
      </c>
      <c r="N66" s="26"/>
      <c r="O66" s="57">
        <v>3</v>
      </c>
      <c r="P66" s="64"/>
      <c r="Q66" s="159"/>
      <c r="T66" s="646" t="b">
        <f t="shared" si="4"/>
        <v>1</v>
      </c>
      <c r="U66" s="646" t="b">
        <f t="shared" si="4"/>
        <v>0</v>
      </c>
      <c r="V66" s="646" t="b">
        <f t="shared" si="4"/>
        <v>1</v>
      </c>
      <c r="W66" s="646" t="b">
        <f t="shared" si="4"/>
        <v>1</v>
      </c>
    </row>
    <row r="67" spans="1:23" s="77" customFormat="1" ht="18.75">
      <c r="A67" s="340" t="s">
        <v>118</v>
      </c>
      <c r="B67" s="368" t="s">
        <v>191</v>
      </c>
      <c r="C67" s="94"/>
      <c r="D67" s="95"/>
      <c r="E67" s="95"/>
      <c r="F67" s="145" t="s">
        <v>45</v>
      </c>
      <c r="G67" s="137">
        <v>1</v>
      </c>
      <c r="H67" s="64">
        <f>G67*30</f>
        <v>30</v>
      </c>
      <c r="I67" s="96">
        <f>SUM(J67:L67)</f>
        <v>15</v>
      </c>
      <c r="J67" s="367"/>
      <c r="K67" s="96"/>
      <c r="L67" s="96">
        <v>15</v>
      </c>
      <c r="M67" s="129">
        <f>H67-I67</f>
        <v>15</v>
      </c>
      <c r="N67" s="26"/>
      <c r="O67" s="57"/>
      <c r="P67" s="64">
        <v>1</v>
      </c>
      <c r="Q67" s="159"/>
      <c r="T67" s="646" t="b">
        <f t="shared" si="4"/>
        <v>1</v>
      </c>
      <c r="U67" s="646" t="b">
        <f t="shared" si="4"/>
        <v>1</v>
      </c>
      <c r="V67" s="646" t="b">
        <f t="shared" si="4"/>
        <v>0</v>
      </c>
      <c r="W67" s="646" t="b">
        <f t="shared" si="4"/>
        <v>1</v>
      </c>
    </row>
    <row r="68" spans="1:23" s="77" customFormat="1" ht="41.25" customHeight="1">
      <c r="A68" s="340" t="s">
        <v>119</v>
      </c>
      <c r="B68" s="238" t="s">
        <v>197</v>
      </c>
      <c r="C68" s="94"/>
      <c r="D68" s="95" t="s">
        <v>135</v>
      </c>
      <c r="E68" s="95"/>
      <c r="F68" s="145"/>
      <c r="G68" s="135">
        <v>3</v>
      </c>
      <c r="H68" s="64"/>
      <c r="I68" s="96"/>
      <c r="J68" s="367"/>
      <c r="K68" s="96"/>
      <c r="L68" s="96"/>
      <c r="M68" s="129"/>
      <c r="N68" s="26"/>
      <c r="O68" s="57"/>
      <c r="P68" s="64"/>
      <c r="Q68" s="159"/>
      <c r="R68" s="77" t="s">
        <v>134</v>
      </c>
      <c r="T68" s="646" t="b">
        <f t="shared" si="4"/>
        <v>1</v>
      </c>
      <c r="U68" s="646" t="b">
        <f t="shared" si="4"/>
        <v>1</v>
      </c>
      <c r="V68" s="646" t="b">
        <f t="shared" si="4"/>
        <v>1</v>
      </c>
      <c r="W68" s="646" t="b">
        <f t="shared" si="4"/>
        <v>1</v>
      </c>
    </row>
    <row r="69" spans="1:23" s="77" customFormat="1" ht="19.5" customHeight="1">
      <c r="A69" s="340" t="s">
        <v>120</v>
      </c>
      <c r="B69" s="246" t="s">
        <v>194</v>
      </c>
      <c r="C69" s="235"/>
      <c r="D69" s="236"/>
      <c r="E69" s="236"/>
      <c r="F69" s="370"/>
      <c r="G69" s="135">
        <v>3.5</v>
      </c>
      <c r="H69" s="64"/>
      <c r="I69" s="236"/>
      <c r="J69" s="97"/>
      <c r="K69" s="98"/>
      <c r="L69" s="98"/>
      <c r="M69" s="128"/>
      <c r="N69" s="82"/>
      <c r="O69" s="80"/>
      <c r="P69" s="79"/>
      <c r="Q69" s="81"/>
      <c r="T69" s="646" t="b">
        <f t="shared" si="4"/>
        <v>1</v>
      </c>
      <c r="U69" s="646" t="b">
        <f t="shared" si="4"/>
        <v>1</v>
      </c>
      <c r="V69" s="646" t="b">
        <f t="shared" si="4"/>
        <v>1</v>
      </c>
      <c r="W69" s="646" t="b">
        <f t="shared" si="4"/>
        <v>1</v>
      </c>
    </row>
    <row r="70" spans="1:23" s="77" customFormat="1" ht="19.5" customHeight="1">
      <c r="A70" s="349"/>
      <c r="B70" s="371" t="s">
        <v>184</v>
      </c>
      <c r="C70" s="235"/>
      <c r="D70" s="236"/>
      <c r="E70" s="236"/>
      <c r="F70" s="370"/>
      <c r="G70" s="165">
        <v>1</v>
      </c>
      <c r="H70" s="64"/>
      <c r="I70" s="236"/>
      <c r="J70" s="97"/>
      <c r="K70" s="98"/>
      <c r="L70" s="98"/>
      <c r="M70" s="128"/>
      <c r="N70" s="82"/>
      <c r="O70" s="80"/>
      <c r="P70" s="79"/>
      <c r="Q70" s="81"/>
      <c r="T70" s="646" t="b">
        <f t="shared" si="4"/>
        <v>1</v>
      </c>
      <c r="U70" s="646" t="b">
        <f t="shared" si="4"/>
        <v>1</v>
      </c>
      <c r="V70" s="646" t="b">
        <f t="shared" si="4"/>
        <v>1</v>
      </c>
      <c r="W70" s="646" t="b">
        <f t="shared" si="4"/>
        <v>1</v>
      </c>
    </row>
    <row r="71" spans="1:23" s="77" customFormat="1" ht="19.5" customHeight="1">
      <c r="A71" s="86"/>
      <c r="B71" s="133" t="s">
        <v>99</v>
      </c>
      <c r="C71" s="143"/>
      <c r="D71" s="99" t="s">
        <v>32</v>
      </c>
      <c r="E71" s="99"/>
      <c r="F71" s="144"/>
      <c r="G71" s="372">
        <v>2.5</v>
      </c>
      <c r="H71" s="64">
        <f>G71*30</f>
        <v>75</v>
      </c>
      <c r="I71" s="100">
        <f>SUM(J71:L71)</f>
        <v>45</v>
      </c>
      <c r="J71" s="97">
        <v>15</v>
      </c>
      <c r="K71" s="98">
        <v>30</v>
      </c>
      <c r="L71" s="98"/>
      <c r="M71" s="128">
        <f>H71-I71</f>
        <v>30</v>
      </c>
      <c r="N71" s="82">
        <v>3</v>
      </c>
      <c r="O71" s="80"/>
      <c r="P71" s="79"/>
      <c r="Q71" s="81"/>
      <c r="T71" s="646" t="b">
        <f t="shared" si="4"/>
        <v>0</v>
      </c>
      <c r="U71" s="646" t="b">
        <f t="shared" si="4"/>
        <v>1</v>
      </c>
      <c r="V71" s="646" t="b">
        <f t="shared" si="4"/>
        <v>1</v>
      </c>
      <c r="W71" s="646" t="b">
        <f t="shared" si="4"/>
        <v>1</v>
      </c>
    </row>
    <row r="72" spans="1:23" s="77" customFormat="1" ht="42" customHeight="1">
      <c r="A72" s="86" t="s">
        <v>121</v>
      </c>
      <c r="B72" s="133" t="s">
        <v>198</v>
      </c>
      <c r="C72" s="143"/>
      <c r="D72" s="99" t="s">
        <v>189</v>
      </c>
      <c r="E72" s="99"/>
      <c r="F72" s="144"/>
      <c r="G72" s="373">
        <v>4</v>
      </c>
      <c r="H72" s="64"/>
      <c r="I72" s="100"/>
      <c r="J72" s="97"/>
      <c r="K72" s="98"/>
      <c r="L72" s="98"/>
      <c r="M72" s="128"/>
      <c r="N72" s="82"/>
      <c r="O72" s="80"/>
      <c r="P72" s="79"/>
      <c r="Q72" s="81"/>
      <c r="T72" s="646" t="b">
        <f t="shared" si="4"/>
        <v>1</v>
      </c>
      <c r="U72" s="646" t="b">
        <f t="shared" si="4"/>
        <v>1</v>
      </c>
      <c r="V72" s="646" t="b">
        <f t="shared" si="4"/>
        <v>1</v>
      </c>
      <c r="W72" s="646" t="b">
        <f t="shared" si="4"/>
        <v>1</v>
      </c>
    </row>
    <row r="73" spans="1:23" s="77" customFormat="1" ht="40.5" customHeight="1">
      <c r="A73" s="86" t="s">
        <v>122</v>
      </c>
      <c r="B73" s="78" t="s">
        <v>204</v>
      </c>
      <c r="C73" s="143"/>
      <c r="D73" s="99"/>
      <c r="E73" s="99"/>
      <c r="F73" s="144"/>
      <c r="G73" s="135">
        <v>3</v>
      </c>
      <c r="H73" s="64"/>
      <c r="I73" s="100"/>
      <c r="J73" s="97"/>
      <c r="K73" s="98"/>
      <c r="L73" s="98"/>
      <c r="M73" s="128"/>
      <c r="N73" s="82"/>
      <c r="O73" s="80"/>
      <c r="P73" s="79"/>
      <c r="Q73" s="81"/>
      <c r="T73" s="646" t="b">
        <f t="shared" si="4"/>
        <v>1</v>
      </c>
      <c r="U73" s="646" t="b">
        <f t="shared" si="4"/>
        <v>1</v>
      </c>
      <c r="V73" s="646" t="b">
        <f t="shared" si="4"/>
        <v>1</v>
      </c>
      <c r="W73" s="646" t="b">
        <f t="shared" si="4"/>
        <v>1</v>
      </c>
    </row>
    <row r="74" spans="1:23" s="106" customFormat="1" ht="19.5" customHeight="1">
      <c r="A74" s="86"/>
      <c r="B74" s="133" t="s">
        <v>99</v>
      </c>
      <c r="C74" s="94" t="s">
        <v>45</v>
      </c>
      <c r="D74" s="95"/>
      <c r="E74" s="95"/>
      <c r="F74" s="145"/>
      <c r="G74" s="136">
        <v>3</v>
      </c>
      <c r="H74" s="101">
        <f>G74*30</f>
        <v>90</v>
      </c>
      <c r="I74" s="96">
        <f>SUM(J74:L74)</f>
        <v>45</v>
      </c>
      <c r="J74" s="102">
        <v>30</v>
      </c>
      <c r="K74" s="103">
        <v>15</v>
      </c>
      <c r="L74" s="103"/>
      <c r="M74" s="129">
        <f>H74-I74</f>
        <v>45</v>
      </c>
      <c r="N74" s="84"/>
      <c r="O74" s="85"/>
      <c r="P74" s="104">
        <v>3</v>
      </c>
      <c r="Q74" s="105"/>
      <c r="T74" s="646" t="b">
        <f t="shared" si="4"/>
        <v>1</v>
      </c>
      <c r="U74" s="646" t="b">
        <f t="shared" si="4"/>
        <v>1</v>
      </c>
      <c r="V74" s="646" t="b">
        <f t="shared" si="4"/>
        <v>0</v>
      </c>
      <c r="W74" s="646" t="b">
        <f t="shared" si="4"/>
        <v>1</v>
      </c>
    </row>
    <row r="75" spans="1:23" s="77" customFormat="1" ht="19.5" customHeight="1">
      <c r="A75" s="86" t="s">
        <v>123</v>
      </c>
      <c r="B75" s="78" t="s">
        <v>206</v>
      </c>
      <c r="C75" s="141"/>
      <c r="D75" s="76"/>
      <c r="E75" s="76"/>
      <c r="F75" s="146"/>
      <c r="G75" s="137">
        <v>4.5</v>
      </c>
      <c r="H75" s="64"/>
      <c r="I75" s="57"/>
      <c r="J75" s="58"/>
      <c r="K75" s="59"/>
      <c r="L75" s="59"/>
      <c r="M75" s="63"/>
      <c r="N75" s="82"/>
      <c r="O75" s="80"/>
      <c r="P75" s="80"/>
      <c r="Q75" s="81"/>
      <c r="T75" s="646" t="b">
        <f t="shared" si="4"/>
        <v>1</v>
      </c>
      <c r="U75" s="646" t="b">
        <f t="shared" si="4"/>
        <v>1</v>
      </c>
      <c r="V75" s="646" t="b">
        <f t="shared" si="4"/>
        <v>1</v>
      </c>
      <c r="W75" s="646" t="b">
        <f t="shared" si="4"/>
        <v>1</v>
      </c>
    </row>
    <row r="76" spans="1:23" s="77" customFormat="1" ht="19.5" customHeight="1">
      <c r="A76" s="86"/>
      <c r="B76" s="133" t="s">
        <v>99</v>
      </c>
      <c r="C76" s="141" t="s">
        <v>45</v>
      </c>
      <c r="D76" s="76"/>
      <c r="E76" s="76"/>
      <c r="F76" s="146"/>
      <c r="G76" s="137">
        <v>4.5</v>
      </c>
      <c r="H76" s="64">
        <f>G76*30</f>
        <v>135</v>
      </c>
      <c r="I76" s="57">
        <f>SUM(J76:L76)</f>
        <v>75</v>
      </c>
      <c r="J76" s="58">
        <v>45</v>
      </c>
      <c r="K76" s="59">
        <v>30</v>
      </c>
      <c r="L76" s="59"/>
      <c r="M76" s="63">
        <f>H76-I76</f>
        <v>60</v>
      </c>
      <c r="N76" s="82"/>
      <c r="O76" s="80"/>
      <c r="P76" s="80">
        <v>5</v>
      </c>
      <c r="Q76" s="81"/>
      <c r="T76" s="646" t="b">
        <f t="shared" si="4"/>
        <v>1</v>
      </c>
      <c r="U76" s="646" t="b">
        <f t="shared" si="4"/>
        <v>1</v>
      </c>
      <c r="V76" s="646" t="b">
        <f t="shared" si="4"/>
        <v>0</v>
      </c>
      <c r="W76" s="646" t="b">
        <f t="shared" si="4"/>
        <v>1</v>
      </c>
    </row>
    <row r="77" spans="1:23" s="77" customFormat="1" ht="42" customHeight="1">
      <c r="A77" s="86" t="s">
        <v>124</v>
      </c>
      <c r="B77" s="78" t="s">
        <v>208</v>
      </c>
      <c r="C77" s="141"/>
      <c r="D77" s="76"/>
      <c r="E77" s="76"/>
      <c r="F77" s="146"/>
      <c r="G77" s="135">
        <v>3</v>
      </c>
      <c r="H77" s="64"/>
      <c r="I77" s="57"/>
      <c r="J77" s="58"/>
      <c r="K77" s="59"/>
      <c r="L77" s="59"/>
      <c r="M77" s="63"/>
      <c r="N77" s="82"/>
      <c r="O77" s="80"/>
      <c r="P77" s="80"/>
      <c r="Q77" s="81"/>
      <c r="T77" s="646" t="b">
        <f t="shared" si="4"/>
        <v>1</v>
      </c>
      <c r="U77" s="646" t="b">
        <f t="shared" si="4"/>
        <v>1</v>
      </c>
      <c r="V77" s="646" t="b">
        <f t="shared" si="4"/>
        <v>1</v>
      </c>
      <c r="W77" s="646" t="b">
        <f t="shared" si="4"/>
        <v>1</v>
      </c>
    </row>
    <row r="78" spans="1:23" s="107" customFormat="1" ht="19.5" customHeight="1">
      <c r="A78" s="86"/>
      <c r="B78" s="133" t="s">
        <v>99</v>
      </c>
      <c r="C78" s="141"/>
      <c r="D78" s="76" t="s">
        <v>45</v>
      </c>
      <c r="E78" s="76"/>
      <c r="F78" s="146"/>
      <c r="G78" s="137">
        <v>3</v>
      </c>
      <c r="H78" s="64">
        <f>G78*30</f>
        <v>90</v>
      </c>
      <c r="I78" s="57">
        <f>SUM(J78:L78)</f>
        <v>45</v>
      </c>
      <c r="J78" s="58">
        <v>30</v>
      </c>
      <c r="K78" s="59">
        <v>15</v>
      </c>
      <c r="L78" s="59"/>
      <c r="M78" s="63">
        <f>H78-I78</f>
        <v>45</v>
      </c>
      <c r="N78" s="82"/>
      <c r="O78" s="80"/>
      <c r="P78" s="80">
        <v>3</v>
      </c>
      <c r="Q78" s="81"/>
      <c r="T78" s="646" t="b">
        <f t="shared" si="4"/>
        <v>1</v>
      </c>
      <c r="U78" s="646" t="b">
        <f t="shared" si="4"/>
        <v>1</v>
      </c>
      <c r="V78" s="646" t="b">
        <f t="shared" si="4"/>
        <v>0</v>
      </c>
      <c r="W78" s="646" t="b">
        <f t="shared" si="4"/>
        <v>1</v>
      </c>
    </row>
    <row r="79" spans="1:23" s="107" customFormat="1" ht="19.5" customHeight="1">
      <c r="A79" s="86" t="s">
        <v>142</v>
      </c>
      <c r="B79" s="78" t="s">
        <v>201</v>
      </c>
      <c r="C79" s="147"/>
      <c r="D79" s="109"/>
      <c r="E79" s="109"/>
      <c r="F79" s="374"/>
      <c r="G79" s="139">
        <v>6</v>
      </c>
      <c r="H79" s="69"/>
      <c r="I79" s="112">
        <f aca="true" t="shared" si="5" ref="I79:I85">J79+K79+L79</f>
        <v>0</v>
      </c>
      <c r="J79" s="113"/>
      <c r="K79" s="113"/>
      <c r="L79" s="113"/>
      <c r="M79" s="74"/>
      <c r="N79" s="114"/>
      <c r="O79" s="92"/>
      <c r="P79" s="92"/>
      <c r="Q79" s="115"/>
      <c r="T79" s="646" t="b">
        <f t="shared" si="4"/>
        <v>1</v>
      </c>
      <c r="U79" s="646" t="b">
        <f t="shared" si="4"/>
        <v>1</v>
      </c>
      <c r="V79" s="646" t="b">
        <f t="shared" si="4"/>
        <v>1</v>
      </c>
      <c r="W79" s="646" t="b">
        <f t="shared" si="4"/>
        <v>1</v>
      </c>
    </row>
    <row r="80" spans="1:23" s="107" customFormat="1" ht="19.5" customHeight="1">
      <c r="A80" s="86"/>
      <c r="B80" s="78" t="s">
        <v>184</v>
      </c>
      <c r="C80" s="141"/>
      <c r="D80" s="76"/>
      <c r="E80" s="76"/>
      <c r="F80" s="142"/>
      <c r="G80" s="359">
        <v>3</v>
      </c>
      <c r="H80" s="64"/>
      <c r="I80" s="112">
        <f t="shared" si="5"/>
        <v>0</v>
      </c>
      <c r="J80" s="608"/>
      <c r="K80" s="608"/>
      <c r="L80" s="608"/>
      <c r="M80" s="63"/>
      <c r="N80" s="82"/>
      <c r="O80" s="80"/>
      <c r="P80" s="80"/>
      <c r="Q80" s="81"/>
      <c r="T80" s="646" t="b">
        <f t="shared" si="4"/>
        <v>1</v>
      </c>
      <c r="U80" s="646" t="b">
        <f t="shared" si="4"/>
        <v>1</v>
      </c>
      <c r="V80" s="646" t="b">
        <f t="shared" si="4"/>
        <v>1</v>
      </c>
      <c r="W80" s="646" t="b">
        <f t="shared" si="4"/>
        <v>1</v>
      </c>
    </row>
    <row r="81" spans="1:23" s="107" customFormat="1" ht="19.5" customHeight="1">
      <c r="A81" s="86"/>
      <c r="B81" s="133" t="s">
        <v>99</v>
      </c>
      <c r="C81" s="141" t="s">
        <v>45</v>
      </c>
      <c r="D81" s="76"/>
      <c r="E81" s="76"/>
      <c r="F81" s="159"/>
      <c r="G81" s="359">
        <v>3</v>
      </c>
      <c r="H81" s="64">
        <f>G81*30</f>
        <v>90</v>
      </c>
      <c r="I81" s="112">
        <f t="shared" si="5"/>
        <v>90</v>
      </c>
      <c r="J81" s="608">
        <v>60</v>
      </c>
      <c r="K81" s="644">
        <v>30</v>
      </c>
      <c r="L81" s="608"/>
      <c r="M81" s="63">
        <f>H81-I81</f>
        <v>0</v>
      </c>
      <c r="N81" s="607"/>
      <c r="O81" s="608"/>
      <c r="P81" s="608">
        <v>6</v>
      </c>
      <c r="Q81" s="609"/>
      <c r="T81" s="646" t="b">
        <f t="shared" si="4"/>
        <v>1</v>
      </c>
      <c r="U81" s="646" t="b">
        <f t="shared" si="4"/>
        <v>1</v>
      </c>
      <c r="V81" s="646" t="b">
        <f t="shared" si="4"/>
        <v>0</v>
      </c>
      <c r="W81" s="646" t="b">
        <f t="shared" si="4"/>
        <v>1</v>
      </c>
    </row>
    <row r="82" spans="1:23" s="107" customFormat="1" ht="19.5" customHeight="1">
      <c r="A82" s="86" t="s">
        <v>143</v>
      </c>
      <c r="B82" s="78" t="s">
        <v>202</v>
      </c>
      <c r="C82" s="147"/>
      <c r="D82" s="109"/>
      <c r="E82" s="109"/>
      <c r="F82" s="148">
        <v>4</v>
      </c>
      <c r="G82" s="138">
        <v>1</v>
      </c>
      <c r="H82" s="64">
        <f>G82*30</f>
        <v>30</v>
      </c>
      <c r="I82" s="112">
        <f t="shared" si="5"/>
        <v>13</v>
      </c>
      <c r="J82" s="113"/>
      <c r="K82" s="113"/>
      <c r="L82" s="113">
        <v>13</v>
      </c>
      <c r="M82" s="63">
        <f>H82-I82</f>
        <v>17</v>
      </c>
      <c r="N82" s="116"/>
      <c r="O82" s="113"/>
      <c r="P82" s="113"/>
      <c r="Q82" s="117">
        <v>1</v>
      </c>
      <c r="T82" s="646" t="b">
        <f t="shared" si="4"/>
        <v>1</v>
      </c>
      <c r="U82" s="646" t="b">
        <f t="shared" si="4"/>
        <v>1</v>
      </c>
      <c r="V82" s="646" t="b">
        <f t="shared" si="4"/>
        <v>1</v>
      </c>
      <c r="W82" s="646" t="b">
        <f t="shared" si="4"/>
        <v>0</v>
      </c>
    </row>
    <row r="83" spans="1:23" s="107" customFormat="1" ht="19.5" customHeight="1">
      <c r="A83" s="86" t="s">
        <v>226</v>
      </c>
      <c r="B83" s="78" t="s">
        <v>203</v>
      </c>
      <c r="C83" s="147"/>
      <c r="D83" s="109"/>
      <c r="E83" s="109"/>
      <c r="F83" s="148"/>
      <c r="G83" s="138">
        <v>4</v>
      </c>
      <c r="H83" s="64"/>
      <c r="I83" s="112">
        <f t="shared" si="5"/>
        <v>0</v>
      </c>
      <c r="J83" s="113"/>
      <c r="K83" s="113"/>
      <c r="L83" s="113"/>
      <c r="M83" s="63"/>
      <c r="N83" s="116"/>
      <c r="O83" s="113"/>
      <c r="P83" s="113"/>
      <c r="Q83" s="117"/>
      <c r="T83" s="646" t="b">
        <f t="shared" si="4"/>
        <v>1</v>
      </c>
      <c r="U83" s="646" t="b">
        <f t="shared" si="4"/>
        <v>1</v>
      </c>
      <c r="V83" s="646" t="b">
        <f t="shared" si="4"/>
        <v>1</v>
      </c>
      <c r="W83" s="646" t="b">
        <f t="shared" si="4"/>
        <v>1</v>
      </c>
    </row>
    <row r="84" spans="1:23" s="107" customFormat="1" ht="19.5" customHeight="1">
      <c r="A84" s="86"/>
      <c r="B84" s="78" t="s">
        <v>184</v>
      </c>
      <c r="C84" s="147"/>
      <c r="D84" s="109"/>
      <c r="E84" s="109"/>
      <c r="F84" s="148"/>
      <c r="G84" s="138">
        <v>2</v>
      </c>
      <c r="H84" s="64"/>
      <c r="I84" s="112">
        <f t="shared" si="5"/>
        <v>0</v>
      </c>
      <c r="J84" s="113"/>
      <c r="K84" s="113"/>
      <c r="L84" s="113"/>
      <c r="M84" s="63"/>
      <c r="N84" s="116"/>
      <c r="O84" s="113"/>
      <c r="P84" s="113"/>
      <c r="Q84" s="117"/>
      <c r="T84" s="646" t="b">
        <f t="shared" si="4"/>
        <v>1</v>
      </c>
      <c r="U84" s="646" t="b">
        <f t="shared" si="4"/>
        <v>1</v>
      </c>
      <c r="V84" s="646" t="b">
        <f t="shared" si="4"/>
        <v>1</v>
      </c>
      <c r="W84" s="646" t="b">
        <f t="shared" si="4"/>
        <v>1</v>
      </c>
    </row>
    <row r="85" spans="1:23" s="107" customFormat="1" ht="19.5" customHeight="1">
      <c r="A85" s="86"/>
      <c r="B85" s="133" t="s">
        <v>99</v>
      </c>
      <c r="C85" s="147" t="s">
        <v>83</v>
      </c>
      <c r="D85" s="109"/>
      <c r="E85" s="109"/>
      <c r="F85" s="148"/>
      <c r="G85" s="138">
        <v>2</v>
      </c>
      <c r="H85" s="64">
        <f>G85*30</f>
        <v>60</v>
      </c>
      <c r="I85" s="112">
        <f t="shared" si="5"/>
        <v>26</v>
      </c>
      <c r="J85" s="113">
        <v>13</v>
      </c>
      <c r="K85" s="113">
        <v>13</v>
      </c>
      <c r="L85" s="113"/>
      <c r="M85" s="63">
        <f>H85-I85</f>
        <v>34</v>
      </c>
      <c r="N85" s="116"/>
      <c r="O85" s="113"/>
      <c r="P85" s="113"/>
      <c r="Q85" s="117">
        <v>2</v>
      </c>
      <c r="T85" s="646" t="b">
        <f t="shared" si="4"/>
        <v>1</v>
      </c>
      <c r="U85" s="646" t="b">
        <f t="shared" si="4"/>
        <v>1</v>
      </c>
      <c r="V85" s="646" t="b">
        <f t="shared" si="4"/>
        <v>1</v>
      </c>
      <c r="W85" s="646" t="b">
        <f t="shared" si="4"/>
        <v>0</v>
      </c>
    </row>
    <row r="86" spans="1:23" s="107" customFormat="1" ht="42.75" customHeight="1">
      <c r="A86" s="86" t="s">
        <v>227</v>
      </c>
      <c r="B86" s="78" t="s">
        <v>205</v>
      </c>
      <c r="C86" s="147"/>
      <c r="D86" s="109"/>
      <c r="E86" s="109"/>
      <c r="F86" s="148"/>
      <c r="G86" s="138">
        <v>4</v>
      </c>
      <c r="H86" s="64"/>
      <c r="I86" s="112"/>
      <c r="J86" s="113"/>
      <c r="K86" s="113"/>
      <c r="L86" s="113"/>
      <c r="M86" s="63"/>
      <c r="N86" s="116"/>
      <c r="O86" s="113"/>
      <c r="P86" s="113"/>
      <c r="Q86" s="117"/>
      <c r="T86" s="646" t="b">
        <f t="shared" si="4"/>
        <v>1</v>
      </c>
      <c r="U86" s="646" t="b">
        <f t="shared" si="4"/>
        <v>1</v>
      </c>
      <c r="V86" s="646" t="b">
        <f t="shared" si="4"/>
        <v>1</v>
      </c>
      <c r="W86" s="646" t="b">
        <f t="shared" si="4"/>
        <v>1</v>
      </c>
    </row>
    <row r="87" spans="1:23" s="107" customFormat="1" ht="19.5" customHeight="1">
      <c r="A87" s="86"/>
      <c r="B87" s="133" t="s">
        <v>99</v>
      </c>
      <c r="C87" s="147" t="s">
        <v>83</v>
      </c>
      <c r="D87" s="109"/>
      <c r="E87" s="109"/>
      <c r="F87" s="148"/>
      <c r="G87" s="138">
        <v>4</v>
      </c>
      <c r="H87" s="64">
        <f>G87*30</f>
        <v>120</v>
      </c>
      <c r="I87" s="112">
        <f>J87+K87+L87</f>
        <v>39</v>
      </c>
      <c r="J87" s="113">
        <v>26</v>
      </c>
      <c r="K87" s="113">
        <v>13</v>
      </c>
      <c r="L87" s="113"/>
      <c r="M87" s="63">
        <f>H87-I87</f>
        <v>81</v>
      </c>
      <c r="N87" s="116"/>
      <c r="O87" s="113"/>
      <c r="P87" s="113"/>
      <c r="Q87" s="117">
        <v>3</v>
      </c>
      <c r="T87" s="646" t="b">
        <f t="shared" si="4"/>
        <v>1</v>
      </c>
      <c r="U87" s="646" t="b">
        <f t="shared" si="4"/>
        <v>1</v>
      </c>
      <c r="V87" s="646" t="b">
        <f t="shared" si="4"/>
        <v>1</v>
      </c>
      <c r="W87" s="646" t="b">
        <f t="shared" si="4"/>
        <v>0</v>
      </c>
    </row>
    <row r="88" spans="1:23" s="107" customFormat="1" ht="29.25" customHeight="1">
      <c r="A88" s="86" t="s">
        <v>228</v>
      </c>
      <c r="B88" s="78" t="s">
        <v>199</v>
      </c>
      <c r="C88" s="147"/>
      <c r="D88" s="109"/>
      <c r="E88" s="109"/>
      <c r="F88" s="148"/>
      <c r="G88" s="139">
        <v>8</v>
      </c>
      <c r="H88" s="69"/>
      <c r="I88" s="118"/>
      <c r="J88" s="113"/>
      <c r="K88" s="113"/>
      <c r="L88" s="113"/>
      <c r="M88" s="74"/>
      <c r="N88" s="116"/>
      <c r="O88" s="113"/>
      <c r="P88" s="113"/>
      <c r="Q88" s="117"/>
      <c r="T88" s="646" t="b">
        <f t="shared" si="4"/>
        <v>1</v>
      </c>
      <c r="U88" s="646" t="b">
        <f t="shared" si="4"/>
        <v>1</v>
      </c>
      <c r="V88" s="646" t="b">
        <f t="shared" si="4"/>
        <v>1</v>
      </c>
      <c r="W88" s="646" t="b">
        <f t="shared" si="4"/>
        <v>1</v>
      </c>
    </row>
    <row r="89" spans="1:23" s="121" customFormat="1" ht="19.5" customHeight="1" thickBot="1">
      <c r="A89" s="152"/>
      <c r="B89" s="153" t="s">
        <v>99</v>
      </c>
      <c r="C89" s="149" t="s">
        <v>83</v>
      </c>
      <c r="D89" s="150"/>
      <c r="E89" s="150"/>
      <c r="F89" s="151"/>
      <c r="G89" s="140">
        <v>8</v>
      </c>
      <c r="H89" s="101">
        <f>G89*30</f>
        <v>240</v>
      </c>
      <c r="I89" s="119">
        <f>SUM(J89:L89)</f>
        <v>52</v>
      </c>
      <c r="J89" s="120">
        <v>26</v>
      </c>
      <c r="K89" s="120">
        <v>26</v>
      </c>
      <c r="L89" s="120"/>
      <c r="M89" s="83">
        <f>H89-I89</f>
        <v>188</v>
      </c>
      <c r="N89" s="130"/>
      <c r="O89" s="131"/>
      <c r="P89" s="131"/>
      <c r="Q89" s="132">
        <v>4</v>
      </c>
      <c r="T89" s="646" t="b">
        <f t="shared" si="4"/>
        <v>1</v>
      </c>
      <c r="U89" s="646" t="b">
        <f t="shared" si="4"/>
        <v>1</v>
      </c>
      <c r="V89" s="646" t="b">
        <f t="shared" si="4"/>
        <v>1</v>
      </c>
      <c r="W89" s="646" t="b">
        <f t="shared" si="4"/>
        <v>0</v>
      </c>
    </row>
    <row r="90" spans="1:23" s="121" customFormat="1" ht="19.5" customHeight="1" thickBot="1">
      <c r="A90" s="871" t="s">
        <v>224</v>
      </c>
      <c r="B90" s="872"/>
      <c r="C90" s="375"/>
      <c r="D90" s="307"/>
      <c r="E90" s="307"/>
      <c r="F90" s="376"/>
      <c r="G90" s="377">
        <f>G51+G52+G53+G55+G59+G62+G65+G68+G70+G72+G80+G84</f>
        <v>35.5</v>
      </c>
      <c r="H90" s="378"/>
      <c r="I90" s="605"/>
      <c r="J90" s="380"/>
      <c r="K90" s="380"/>
      <c r="L90" s="380"/>
      <c r="M90" s="381"/>
      <c r="N90" s="382"/>
      <c r="O90" s="380"/>
      <c r="P90" s="383"/>
      <c r="Q90" s="384"/>
      <c r="T90" s="649"/>
      <c r="U90" s="649"/>
      <c r="V90" s="649"/>
      <c r="W90" s="649"/>
    </row>
    <row r="91" spans="1:24" s="77" customFormat="1" ht="19.5" customHeight="1" thickBot="1">
      <c r="A91" s="871" t="s">
        <v>100</v>
      </c>
      <c r="B91" s="872"/>
      <c r="C91" s="385"/>
      <c r="D91" s="307"/>
      <c r="E91" s="307"/>
      <c r="F91" s="315">
        <f>G51+G52+G53+G54+G57+G58+G61+G64+G67+G68+G69+G72+G73+G75+G77+G79+G82+G83+G86+G88</f>
        <v>84.5</v>
      </c>
      <c r="G91" s="312">
        <f>G56+G57+G60+G63+G66+G67+G71+G74+G76+G78+G81+G82+G85+G87+G89</f>
        <v>49</v>
      </c>
      <c r="H91" s="316">
        <f aca="true" t="shared" si="6" ref="H91:Q91">SUM(H51:H89)</f>
        <v>1470</v>
      </c>
      <c r="I91" s="316">
        <f t="shared" si="6"/>
        <v>700</v>
      </c>
      <c r="J91" s="316">
        <f t="shared" si="6"/>
        <v>398</v>
      </c>
      <c r="K91" s="316">
        <f t="shared" si="6"/>
        <v>256</v>
      </c>
      <c r="L91" s="316">
        <f t="shared" si="6"/>
        <v>46</v>
      </c>
      <c r="M91" s="316">
        <f t="shared" si="6"/>
        <v>770</v>
      </c>
      <c r="N91" s="386">
        <f t="shared" si="6"/>
        <v>8</v>
      </c>
      <c r="O91" s="386">
        <f t="shared" si="6"/>
        <v>10</v>
      </c>
      <c r="P91" s="386">
        <f t="shared" si="6"/>
        <v>18</v>
      </c>
      <c r="Q91" s="386">
        <f t="shared" si="6"/>
        <v>10</v>
      </c>
      <c r="T91" s="655">
        <f>SUMIF(T49:T89,FALSE,$G49:$G89)</f>
        <v>6.5</v>
      </c>
      <c r="U91" s="655">
        <f>SUMIF(U49:U89,FALSE,$G49:$G89)</f>
        <v>13</v>
      </c>
      <c r="V91" s="655">
        <f>SUMIF(V49:V89,FALSE,$G49:$G89)</f>
        <v>14.5</v>
      </c>
      <c r="W91" s="655">
        <f>SUMIF(W49:W89,FALSE,$G49:$G89)</f>
        <v>15</v>
      </c>
      <c r="X91" s="676">
        <f>SUM(T91:W91)</f>
        <v>49</v>
      </c>
    </row>
    <row r="92" spans="1:23" s="77" customFormat="1" ht="19.5" customHeight="1" thickBot="1">
      <c r="A92" s="899" t="s">
        <v>252</v>
      </c>
      <c r="B92" s="900"/>
      <c r="C92" s="900"/>
      <c r="D92" s="900"/>
      <c r="E92" s="900"/>
      <c r="F92" s="900"/>
      <c r="G92" s="900"/>
      <c r="H92" s="901"/>
      <c r="I92" s="901"/>
      <c r="J92" s="901"/>
      <c r="K92" s="901"/>
      <c r="L92" s="901"/>
      <c r="M92" s="901"/>
      <c r="N92" s="901"/>
      <c r="O92" s="901"/>
      <c r="P92" s="901"/>
      <c r="Q92" s="902"/>
      <c r="T92" s="645"/>
      <c r="U92" s="645"/>
      <c r="V92" s="645"/>
      <c r="W92" s="645"/>
    </row>
    <row r="93" spans="1:23" s="77" customFormat="1" ht="39.75" customHeight="1">
      <c r="A93" s="387" t="s">
        <v>67</v>
      </c>
      <c r="B93" s="388" t="s">
        <v>249</v>
      </c>
      <c r="C93" s="389"/>
      <c r="D93" s="390"/>
      <c r="E93" s="390"/>
      <c r="F93" s="391"/>
      <c r="G93" s="392" t="s">
        <v>166</v>
      </c>
      <c r="H93" s="389"/>
      <c r="I93" s="390"/>
      <c r="J93" s="390"/>
      <c r="K93" s="390"/>
      <c r="L93" s="390"/>
      <c r="M93" s="391"/>
      <c r="N93" s="389"/>
      <c r="O93" s="390"/>
      <c r="P93" s="390"/>
      <c r="Q93" s="391"/>
      <c r="T93" s="645"/>
      <c r="U93" s="645"/>
      <c r="V93" s="645"/>
      <c r="W93" s="645"/>
    </row>
    <row r="94" spans="1:23" s="77" customFormat="1" ht="36.75" customHeight="1">
      <c r="A94" s="393" t="s">
        <v>125</v>
      </c>
      <c r="B94" s="357" t="s">
        <v>250</v>
      </c>
      <c r="C94" s="394"/>
      <c r="D94" s="157"/>
      <c r="E94" s="157"/>
      <c r="F94" s="395"/>
      <c r="G94" s="396" t="s">
        <v>166</v>
      </c>
      <c r="H94" s="394"/>
      <c r="I94" s="157"/>
      <c r="J94" s="157"/>
      <c r="K94" s="157"/>
      <c r="L94" s="157"/>
      <c r="M94" s="395"/>
      <c r="N94" s="394"/>
      <c r="O94" s="157"/>
      <c r="P94" s="157"/>
      <c r="Q94" s="395"/>
      <c r="T94" s="645"/>
      <c r="U94" s="645"/>
      <c r="V94" s="645"/>
      <c r="W94" s="645"/>
    </row>
    <row r="95" spans="1:23" s="77" customFormat="1" ht="23.25" customHeight="1">
      <c r="A95" s="393" t="s">
        <v>126</v>
      </c>
      <c r="B95" s="357" t="s">
        <v>251</v>
      </c>
      <c r="C95" s="394"/>
      <c r="D95" s="86"/>
      <c r="E95" s="157"/>
      <c r="F95" s="395"/>
      <c r="G95" s="396" t="s">
        <v>166</v>
      </c>
      <c r="H95" s="394"/>
      <c r="I95" s="157"/>
      <c r="J95" s="157"/>
      <c r="K95" s="157"/>
      <c r="L95" s="157"/>
      <c r="M95" s="395"/>
      <c r="N95" s="397"/>
      <c r="O95" s="398"/>
      <c r="P95" s="398"/>
      <c r="Q95" s="399"/>
      <c r="T95" s="645"/>
      <c r="U95" s="645"/>
      <c r="V95" s="645"/>
      <c r="W95" s="645"/>
    </row>
    <row r="96" spans="1:23" s="107" customFormat="1" ht="19.5" customHeight="1" thickBot="1">
      <c r="A96" s="393" t="s">
        <v>127</v>
      </c>
      <c r="B96" s="400" t="s">
        <v>23</v>
      </c>
      <c r="C96" s="401"/>
      <c r="D96" s="402">
        <v>4</v>
      </c>
      <c r="E96" s="402"/>
      <c r="F96" s="403"/>
      <c r="G96" s="610">
        <v>4.5</v>
      </c>
      <c r="H96" s="405">
        <f>G96*30</f>
        <v>135</v>
      </c>
      <c r="I96" s="970"/>
      <c r="J96" s="971"/>
      <c r="K96" s="971"/>
      <c r="L96" s="971"/>
      <c r="M96" s="972"/>
      <c r="N96" s="406"/>
      <c r="O96" s="407"/>
      <c r="P96" s="407"/>
      <c r="Q96" s="408"/>
      <c r="T96" s="648"/>
      <c r="U96" s="648"/>
      <c r="V96" s="648"/>
      <c r="W96" s="677">
        <v>4.5</v>
      </c>
    </row>
    <row r="97" spans="1:23" s="409" customFormat="1" ht="19.5" customHeight="1" thickBot="1">
      <c r="A97" s="871" t="s">
        <v>144</v>
      </c>
      <c r="B97" s="935"/>
      <c r="C97" s="935"/>
      <c r="D97" s="935"/>
      <c r="E97" s="935"/>
      <c r="F97" s="935"/>
      <c r="G97" s="935"/>
      <c r="H97" s="935"/>
      <c r="I97" s="935"/>
      <c r="J97" s="935"/>
      <c r="K97" s="935"/>
      <c r="L97" s="935"/>
      <c r="M97" s="935"/>
      <c r="N97" s="936"/>
      <c r="O97" s="936"/>
      <c r="P97" s="936"/>
      <c r="Q97" s="937"/>
      <c r="T97" s="650"/>
      <c r="U97" s="650"/>
      <c r="V97" s="650"/>
      <c r="W97" s="650"/>
    </row>
    <row r="98" spans="1:23" s="409" customFormat="1" ht="19.5" customHeight="1" thickBot="1">
      <c r="A98" s="410" t="s">
        <v>128</v>
      </c>
      <c r="B98" s="411" t="s">
        <v>145</v>
      </c>
      <c r="C98" s="412"/>
      <c r="D98" s="413"/>
      <c r="E98" s="413"/>
      <c r="F98" s="414">
        <v>4</v>
      </c>
      <c r="G98" s="415">
        <v>7.5</v>
      </c>
      <c r="H98" s="416">
        <f>G98*30</f>
        <v>225</v>
      </c>
      <c r="I98" s="911"/>
      <c r="J98" s="912"/>
      <c r="K98" s="912"/>
      <c r="L98" s="912"/>
      <c r="M98" s="912"/>
      <c r="N98" s="417"/>
      <c r="O98" s="418"/>
      <c r="P98" s="418"/>
      <c r="Q98" s="419"/>
      <c r="T98" s="650"/>
      <c r="U98" s="650"/>
      <c r="V98" s="650"/>
      <c r="W98" s="677">
        <v>7.5</v>
      </c>
    </row>
    <row r="99" spans="1:23" s="409" customFormat="1" ht="19.5" customHeight="1" thickBot="1">
      <c r="A99" s="867" t="s">
        <v>187</v>
      </c>
      <c r="B99" s="868"/>
      <c r="C99" s="420"/>
      <c r="D99" s="421"/>
      <c r="E99" s="421"/>
      <c r="F99" s="420"/>
      <c r="G99" s="422">
        <f>G93+G94+G95</f>
        <v>27</v>
      </c>
      <c r="H99" s="423"/>
      <c r="I99" s="424"/>
      <c r="J99" s="424"/>
      <c r="K99" s="424"/>
      <c r="L99" s="424"/>
      <c r="M99" s="425"/>
      <c r="N99" s="426"/>
      <c r="O99" s="427"/>
      <c r="P99" s="427"/>
      <c r="Q99" s="428"/>
      <c r="T99" s="650"/>
      <c r="U99" s="650"/>
      <c r="V99" s="650"/>
      <c r="W99" s="650"/>
    </row>
    <row r="100" spans="1:23" s="409" customFormat="1" ht="19.5" customHeight="1" thickBot="1">
      <c r="A100" s="913" t="s">
        <v>100</v>
      </c>
      <c r="B100" s="914"/>
      <c r="C100" s="429"/>
      <c r="D100" s="430"/>
      <c r="E100" s="430"/>
      <c r="F100" s="431"/>
      <c r="G100" s="422">
        <f>G96+G98</f>
        <v>12</v>
      </c>
      <c r="H100" s="432">
        <f>G100*30</f>
        <v>360</v>
      </c>
      <c r="I100" s="424"/>
      <c r="J100" s="424"/>
      <c r="K100" s="424"/>
      <c r="L100" s="424"/>
      <c r="M100" s="425"/>
      <c r="N100" s="426"/>
      <c r="O100" s="427"/>
      <c r="P100" s="427"/>
      <c r="Q100" s="428"/>
      <c r="T100" s="650"/>
      <c r="U100" s="650"/>
      <c r="V100" s="650"/>
      <c r="W100" s="650"/>
    </row>
    <row r="101" spans="1:23" s="409" customFormat="1" ht="19.5" customHeight="1" thickBot="1">
      <c r="A101" s="869" t="s">
        <v>243</v>
      </c>
      <c r="B101" s="870"/>
      <c r="C101" s="433"/>
      <c r="D101" s="434"/>
      <c r="E101" s="434"/>
      <c r="F101" s="435"/>
      <c r="G101" s="436">
        <f aca="true" t="shared" si="7" ref="G101:Q101">G47+G91+G100</f>
        <v>90</v>
      </c>
      <c r="H101" s="437">
        <f t="shared" si="7"/>
        <v>2700</v>
      </c>
      <c r="I101" s="437">
        <f t="shared" si="7"/>
        <v>1136</v>
      </c>
      <c r="J101" s="437">
        <f t="shared" si="7"/>
        <v>629</v>
      </c>
      <c r="K101" s="437">
        <f t="shared" si="7"/>
        <v>350</v>
      </c>
      <c r="L101" s="437">
        <f t="shared" si="7"/>
        <v>142</v>
      </c>
      <c r="M101" s="437">
        <f t="shared" si="7"/>
        <v>1204</v>
      </c>
      <c r="N101" s="440">
        <f t="shared" si="7"/>
        <v>23</v>
      </c>
      <c r="O101" s="441">
        <f t="shared" si="7"/>
        <v>16.5</v>
      </c>
      <c r="P101" s="441">
        <f t="shared" si="7"/>
        <v>18</v>
      </c>
      <c r="Q101" s="442">
        <f t="shared" si="7"/>
        <v>16</v>
      </c>
      <c r="T101" s="650"/>
      <c r="U101" s="650"/>
      <c r="V101" s="650"/>
      <c r="W101" s="650"/>
    </row>
    <row r="102" spans="1:23" s="409" customFormat="1" ht="19.5" customHeight="1" thickBot="1">
      <c r="A102" s="869" t="s">
        <v>225</v>
      </c>
      <c r="B102" s="870"/>
      <c r="C102" s="433"/>
      <c r="D102" s="434"/>
      <c r="E102" s="434"/>
      <c r="F102" s="435"/>
      <c r="G102" s="436">
        <f>G46+G90+G99</f>
        <v>120</v>
      </c>
      <c r="H102" s="437"/>
      <c r="I102" s="438"/>
      <c r="J102" s="438"/>
      <c r="K102" s="438"/>
      <c r="L102" s="438"/>
      <c r="M102" s="439"/>
      <c r="N102" s="437"/>
      <c r="O102" s="438"/>
      <c r="P102" s="438"/>
      <c r="Q102" s="439"/>
      <c r="T102" s="650"/>
      <c r="U102" s="650"/>
      <c r="V102" s="650"/>
      <c r="W102" s="650"/>
    </row>
    <row r="103" spans="1:23" s="77" customFormat="1" ht="19.5" customHeight="1" thickBot="1">
      <c r="A103" s="873" t="s">
        <v>111</v>
      </c>
      <c r="B103" s="874"/>
      <c r="C103" s="874"/>
      <c r="D103" s="874"/>
      <c r="E103" s="874"/>
      <c r="F103" s="874"/>
      <c r="G103" s="874"/>
      <c r="H103" s="874"/>
      <c r="I103" s="874"/>
      <c r="J103" s="874"/>
      <c r="K103" s="874"/>
      <c r="L103" s="874"/>
      <c r="M103" s="874"/>
      <c r="N103" s="874"/>
      <c r="O103" s="874"/>
      <c r="P103" s="874"/>
      <c r="Q103" s="892"/>
      <c r="T103" s="645"/>
      <c r="U103" s="645"/>
      <c r="V103" s="645"/>
      <c r="W103" s="645"/>
    </row>
    <row r="104" spans="1:23" s="106" customFormat="1" ht="19.5" customHeight="1" thickBot="1">
      <c r="A104" s="889" t="s">
        <v>112</v>
      </c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1"/>
      <c r="T104" s="646"/>
      <c r="U104" s="646"/>
      <c r="V104" s="646"/>
      <c r="W104" s="646"/>
    </row>
    <row r="105" spans="1:23" s="106" customFormat="1" ht="19.5" customHeight="1">
      <c r="A105" s="973" t="s">
        <v>146</v>
      </c>
      <c r="B105" s="965"/>
      <c r="C105" s="190"/>
      <c r="D105" s="191">
        <v>2</v>
      </c>
      <c r="E105" s="191"/>
      <c r="F105" s="192"/>
      <c r="G105" s="443">
        <v>4</v>
      </c>
      <c r="H105" s="122">
        <f>G105*30</f>
        <v>120</v>
      </c>
      <c r="I105" s="123">
        <f>J105+K105+L105</f>
        <v>54</v>
      </c>
      <c r="J105" s="72">
        <v>36</v>
      </c>
      <c r="K105" s="73"/>
      <c r="L105" s="73">
        <v>18</v>
      </c>
      <c r="M105" s="74">
        <f>H105-I105</f>
        <v>66</v>
      </c>
      <c r="N105" s="444"/>
      <c r="O105" s="445">
        <v>3</v>
      </c>
      <c r="P105" s="445"/>
      <c r="Q105" s="196"/>
      <c r="T105" s="646"/>
      <c r="U105" s="678">
        <v>4</v>
      </c>
      <c r="V105" s="678">
        <v>3</v>
      </c>
      <c r="W105" s="646"/>
    </row>
    <row r="106" spans="1:23" s="106" customFormat="1" ht="19.5" customHeight="1" thickBot="1">
      <c r="A106" s="974" t="s">
        <v>147</v>
      </c>
      <c r="B106" s="975"/>
      <c r="C106" s="446"/>
      <c r="D106" s="120">
        <v>3</v>
      </c>
      <c r="E106" s="120"/>
      <c r="F106" s="447"/>
      <c r="G106" s="448">
        <v>3</v>
      </c>
      <c r="H106" s="353">
        <f>G106*30</f>
        <v>90</v>
      </c>
      <c r="I106" s="354">
        <f>J106+K106+L106</f>
        <v>45</v>
      </c>
      <c r="J106" s="301">
        <v>30</v>
      </c>
      <c r="K106" s="302"/>
      <c r="L106" s="302">
        <v>15</v>
      </c>
      <c r="M106" s="83">
        <f>H106-I106</f>
        <v>45</v>
      </c>
      <c r="N106" s="84"/>
      <c r="O106" s="120"/>
      <c r="P106" s="120">
        <v>3</v>
      </c>
      <c r="Q106" s="449"/>
      <c r="T106" s="646"/>
      <c r="U106" s="646"/>
      <c r="V106" s="646"/>
      <c r="W106" s="646"/>
    </row>
    <row r="107" spans="1:23" s="457" customFormat="1" ht="19.5" customHeight="1" thickBot="1">
      <c r="A107" s="450"/>
      <c r="B107" s="451" t="s">
        <v>151</v>
      </c>
      <c r="C107" s="450"/>
      <c r="D107" s="452"/>
      <c r="E107" s="452"/>
      <c r="F107" s="453"/>
      <c r="G107" s="454">
        <f>G105+G106</f>
        <v>7</v>
      </c>
      <c r="H107" s="450">
        <f aca="true" t="shared" si="8" ref="H107:M107">H105+H106</f>
        <v>210</v>
      </c>
      <c r="I107" s="452">
        <f t="shared" si="8"/>
        <v>99</v>
      </c>
      <c r="J107" s="452">
        <f t="shared" si="8"/>
        <v>66</v>
      </c>
      <c r="K107" s="452">
        <f t="shared" si="8"/>
        <v>0</v>
      </c>
      <c r="L107" s="452">
        <f t="shared" si="8"/>
        <v>33</v>
      </c>
      <c r="M107" s="455">
        <f t="shared" si="8"/>
        <v>111</v>
      </c>
      <c r="N107" s="456"/>
      <c r="O107" s="452">
        <v>3</v>
      </c>
      <c r="P107" s="452">
        <v>3</v>
      </c>
      <c r="Q107" s="455"/>
      <c r="T107" s="651"/>
      <c r="U107" s="651"/>
      <c r="V107" s="651"/>
      <c r="W107" s="651"/>
    </row>
    <row r="108" spans="1:23" s="77" customFormat="1" ht="19.5" customHeight="1">
      <c r="A108" s="124" t="s">
        <v>152</v>
      </c>
      <c r="B108" s="125" t="s">
        <v>179</v>
      </c>
      <c r="C108" s="108"/>
      <c r="D108" s="73">
        <v>2</v>
      </c>
      <c r="E108" s="73"/>
      <c r="F108" s="110"/>
      <c r="G108" s="111">
        <v>4</v>
      </c>
      <c r="H108" s="122">
        <f aca="true" t="shared" si="9" ref="H108:H118">G108*30</f>
        <v>120</v>
      </c>
      <c r="I108" s="123">
        <v>54</v>
      </c>
      <c r="J108" s="72">
        <v>36</v>
      </c>
      <c r="K108" s="73"/>
      <c r="L108" s="73">
        <v>18</v>
      </c>
      <c r="M108" s="74">
        <f aca="true" t="shared" si="10" ref="M108:M118">H108-I108</f>
        <v>66</v>
      </c>
      <c r="N108" s="114"/>
      <c r="O108" s="92">
        <v>3</v>
      </c>
      <c r="P108" s="92"/>
      <c r="Q108" s="115"/>
      <c r="T108" s="645"/>
      <c r="U108" s="645"/>
      <c r="V108" s="645"/>
      <c r="W108" s="645"/>
    </row>
    <row r="109" spans="1:23" s="77" customFormat="1" ht="19.5" customHeight="1">
      <c r="A109" s="126" t="s">
        <v>88</v>
      </c>
      <c r="B109" s="127" t="s">
        <v>180</v>
      </c>
      <c r="C109" s="91"/>
      <c r="D109" s="59">
        <v>2</v>
      </c>
      <c r="E109" s="59"/>
      <c r="F109" s="87"/>
      <c r="G109" s="62">
        <v>4</v>
      </c>
      <c r="H109" s="88">
        <f t="shared" si="9"/>
        <v>120</v>
      </c>
      <c r="I109" s="123">
        <v>54</v>
      </c>
      <c r="J109" s="72">
        <v>36</v>
      </c>
      <c r="K109" s="73"/>
      <c r="L109" s="73">
        <v>18</v>
      </c>
      <c r="M109" s="74">
        <f>H109-I109</f>
        <v>66</v>
      </c>
      <c r="N109" s="82"/>
      <c r="O109" s="80">
        <v>3</v>
      </c>
      <c r="P109" s="80"/>
      <c r="Q109" s="81"/>
      <c r="T109" s="645"/>
      <c r="U109" s="645"/>
      <c r="V109" s="645"/>
      <c r="W109" s="645"/>
    </row>
    <row r="110" spans="1:23" s="77" customFormat="1" ht="19.5" customHeight="1">
      <c r="A110" s="126" t="s">
        <v>154</v>
      </c>
      <c r="B110" s="458" t="s">
        <v>167</v>
      </c>
      <c r="C110" s="91"/>
      <c r="D110" s="59">
        <v>2</v>
      </c>
      <c r="E110" s="59"/>
      <c r="F110" s="87"/>
      <c r="G110" s="62">
        <v>4</v>
      </c>
      <c r="H110" s="88">
        <f t="shared" si="9"/>
        <v>120</v>
      </c>
      <c r="I110" s="123">
        <v>54</v>
      </c>
      <c r="J110" s="72">
        <v>36</v>
      </c>
      <c r="K110" s="73"/>
      <c r="L110" s="73">
        <v>18</v>
      </c>
      <c r="M110" s="74">
        <f>H110-I110</f>
        <v>66</v>
      </c>
      <c r="N110" s="82"/>
      <c r="O110" s="80">
        <v>3</v>
      </c>
      <c r="P110" s="80"/>
      <c r="Q110" s="81"/>
      <c r="T110" s="645"/>
      <c r="U110" s="645"/>
      <c r="V110" s="645"/>
      <c r="W110" s="645"/>
    </row>
    <row r="111" spans="1:23" s="77" customFormat="1" ht="19.5" customHeight="1">
      <c r="A111" s="126" t="s">
        <v>155</v>
      </c>
      <c r="B111" s="459" t="s">
        <v>168</v>
      </c>
      <c r="C111" s="91"/>
      <c r="D111" s="59">
        <v>3</v>
      </c>
      <c r="E111" s="59"/>
      <c r="F111" s="87"/>
      <c r="G111" s="62">
        <v>3</v>
      </c>
      <c r="H111" s="88">
        <f t="shared" si="9"/>
        <v>90</v>
      </c>
      <c r="I111" s="89">
        <f aca="true" t="shared" si="11" ref="I111:I118">J111+K111+L111</f>
        <v>30</v>
      </c>
      <c r="J111" s="58">
        <v>15</v>
      </c>
      <c r="K111" s="59"/>
      <c r="L111" s="59">
        <v>15</v>
      </c>
      <c r="M111" s="63">
        <f t="shared" si="10"/>
        <v>60</v>
      </c>
      <c r="N111" s="82"/>
      <c r="O111" s="80"/>
      <c r="P111" s="80">
        <v>2</v>
      </c>
      <c r="Q111" s="81"/>
      <c r="T111" s="645"/>
      <c r="U111" s="645"/>
      <c r="V111" s="645"/>
      <c r="W111" s="645"/>
    </row>
    <row r="112" spans="1:23" s="77" customFormat="1" ht="19.5" customHeight="1">
      <c r="A112" s="126" t="s">
        <v>156</v>
      </c>
      <c r="B112" s="459" t="s">
        <v>169</v>
      </c>
      <c r="C112" s="91"/>
      <c r="D112" s="59">
        <v>3</v>
      </c>
      <c r="E112" s="59"/>
      <c r="F112" s="87"/>
      <c r="G112" s="62">
        <v>3</v>
      </c>
      <c r="H112" s="88">
        <f t="shared" si="9"/>
        <v>90</v>
      </c>
      <c r="I112" s="89">
        <f t="shared" si="11"/>
        <v>30</v>
      </c>
      <c r="J112" s="58">
        <v>15</v>
      </c>
      <c r="K112" s="59"/>
      <c r="L112" s="59">
        <v>15</v>
      </c>
      <c r="M112" s="63">
        <f t="shared" si="10"/>
        <v>60</v>
      </c>
      <c r="N112" s="82"/>
      <c r="O112" s="80"/>
      <c r="P112" s="80">
        <v>2</v>
      </c>
      <c r="Q112" s="81"/>
      <c r="T112" s="645"/>
      <c r="U112" s="645"/>
      <c r="V112" s="645"/>
      <c r="W112" s="645"/>
    </row>
    <row r="113" spans="1:23" s="77" customFormat="1" ht="19.5" customHeight="1">
      <c r="A113" s="126" t="s">
        <v>173</v>
      </c>
      <c r="B113" s="459" t="s">
        <v>170</v>
      </c>
      <c r="C113" s="91"/>
      <c r="D113" s="59">
        <v>3</v>
      </c>
      <c r="E113" s="59"/>
      <c r="F113" s="87"/>
      <c r="G113" s="62">
        <v>3</v>
      </c>
      <c r="H113" s="88">
        <f t="shared" si="9"/>
        <v>90</v>
      </c>
      <c r="I113" s="89">
        <f t="shared" si="11"/>
        <v>30</v>
      </c>
      <c r="J113" s="58">
        <v>15</v>
      </c>
      <c r="K113" s="59"/>
      <c r="L113" s="59">
        <v>15</v>
      </c>
      <c r="M113" s="63">
        <f t="shared" si="10"/>
        <v>60</v>
      </c>
      <c r="N113" s="82"/>
      <c r="O113" s="80"/>
      <c r="P113" s="80">
        <v>2</v>
      </c>
      <c r="Q113" s="81"/>
      <c r="T113" s="645"/>
      <c r="U113" s="645"/>
      <c r="V113" s="645"/>
      <c r="W113" s="645"/>
    </row>
    <row r="114" spans="1:23" s="77" customFormat="1" ht="19.5" customHeight="1">
      <c r="A114" s="126" t="s">
        <v>174</v>
      </c>
      <c r="B114" s="459" t="s">
        <v>171</v>
      </c>
      <c r="C114" s="91"/>
      <c r="D114" s="59">
        <v>3</v>
      </c>
      <c r="E114" s="59"/>
      <c r="F114" s="87"/>
      <c r="G114" s="62">
        <v>3</v>
      </c>
      <c r="H114" s="88">
        <f t="shared" si="9"/>
        <v>90</v>
      </c>
      <c r="I114" s="89">
        <f t="shared" si="11"/>
        <v>30</v>
      </c>
      <c r="J114" s="58">
        <v>15</v>
      </c>
      <c r="K114" s="59"/>
      <c r="L114" s="59">
        <v>15</v>
      </c>
      <c r="M114" s="63">
        <f t="shared" si="10"/>
        <v>60</v>
      </c>
      <c r="N114" s="82"/>
      <c r="O114" s="80"/>
      <c r="P114" s="80">
        <v>2</v>
      </c>
      <c r="Q114" s="81"/>
      <c r="T114" s="645"/>
      <c r="U114" s="645"/>
      <c r="V114" s="645"/>
      <c r="W114" s="645"/>
    </row>
    <row r="115" spans="1:23" s="77" customFormat="1" ht="19.5" customHeight="1">
      <c r="A115" s="126" t="s">
        <v>175</v>
      </c>
      <c r="B115" s="460" t="s">
        <v>172</v>
      </c>
      <c r="C115" s="91"/>
      <c r="D115" s="59">
        <v>3</v>
      </c>
      <c r="E115" s="59"/>
      <c r="F115" s="87"/>
      <c r="G115" s="62">
        <v>3</v>
      </c>
      <c r="H115" s="88">
        <f t="shared" si="9"/>
        <v>90</v>
      </c>
      <c r="I115" s="89">
        <f t="shared" si="11"/>
        <v>30</v>
      </c>
      <c r="J115" s="58">
        <v>15</v>
      </c>
      <c r="K115" s="59"/>
      <c r="L115" s="59">
        <v>15</v>
      </c>
      <c r="M115" s="63">
        <f t="shared" si="10"/>
        <v>60</v>
      </c>
      <c r="N115" s="82"/>
      <c r="O115" s="80"/>
      <c r="P115" s="80">
        <v>2</v>
      </c>
      <c r="Q115" s="81"/>
      <c r="T115" s="645"/>
      <c r="U115" s="645"/>
      <c r="V115" s="645"/>
      <c r="W115" s="645"/>
    </row>
    <row r="116" spans="1:23" s="77" customFormat="1" ht="19.5" customHeight="1">
      <c r="A116" s="461" t="s">
        <v>245</v>
      </c>
      <c r="B116" s="460" t="s">
        <v>247</v>
      </c>
      <c r="C116" s="296"/>
      <c r="D116" s="59">
        <v>3</v>
      </c>
      <c r="E116" s="59"/>
      <c r="F116" s="87"/>
      <c r="G116" s="62">
        <v>3</v>
      </c>
      <c r="H116" s="88">
        <f t="shared" si="9"/>
        <v>90</v>
      </c>
      <c r="I116" s="89">
        <f t="shared" si="11"/>
        <v>30</v>
      </c>
      <c r="J116" s="58">
        <v>15</v>
      </c>
      <c r="K116" s="59"/>
      <c r="L116" s="59">
        <v>15</v>
      </c>
      <c r="M116" s="63">
        <f t="shared" si="10"/>
        <v>60</v>
      </c>
      <c r="N116" s="82"/>
      <c r="O116" s="80"/>
      <c r="P116" s="80">
        <v>2</v>
      </c>
      <c r="Q116" s="105"/>
      <c r="T116" s="645"/>
      <c r="U116" s="645"/>
      <c r="V116" s="645"/>
      <c r="W116" s="645"/>
    </row>
    <row r="117" spans="1:23" s="77" customFormat="1" ht="19.5" customHeight="1">
      <c r="A117" s="461" t="s">
        <v>246</v>
      </c>
      <c r="B117" s="460" t="s">
        <v>248</v>
      </c>
      <c r="C117" s="296"/>
      <c r="D117" s="59">
        <v>3</v>
      </c>
      <c r="E117" s="59"/>
      <c r="F117" s="87"/>
      <c r="G117" s="62">
        <v>3</v>
      </c>
      <c r="H117" s="88">
        <f t="shared" si="9"/>
        <v>90</v>
      </c>
      <c r="I117" s="89">
        <f t="shared" si="11"/>
        <v>30</v>
      </c>
      <c r="J117" s="58">
        <v>15</v>
      </c>
      <c r="K117" s="59"/>
      <c r="L117" s="59">
        <v>15</v>
      </c>
      <c r="M117" s="63">
        <f t="shared" si="10"/>
        <v>60</v>
      </c>
      <c r="N117" s="82"/>
      <c r="O117" s="80"/>
      <c r="P117" s="80">
        <v>2</v>
      </c>
      <c r="Q117" s="105"/>
      <c r="T117" s="645"/>
      <c r="U117" s="645"/>
      <c r="V117" s="645"/>
      <c r="W117" s="645"/>
    </row>
    <row r="118" spans="1:23" s="210" customFormat="1" ht="19.5" customHeight="1" thickBot="1">
      <c r="A118" s="461"/>
      <c r="B118" s="462" t="s">
        <v>153</v>
      </c>
      <c r="C118" s="463"/>
      <c r="D118" s="59">
        <v>3</v>
      </c>
      <c r="E118" s="59"/>
      <c r="F118" s="87"/>
      <c r="G118" s="62">
        <v>3</v>
      </c>
      <c r="H118" s="88">
        <f t="shared" si="9"/>
        <v>90</v>
      </c>
      <c r="I118" s="89">
        <f t="shared" si="11"/>
        <v>30</v>
      </c>
      <c r="J118" s="58">
        <v>15</v>
      </c>
      <c r="K118" s="59"/>
      <c r="L118" s="59">
        <v>15</v>
      </c>
      <c r="M118" s="63">
        <f t="shared" si="10"/>
        <v>60</v>
      </c>
      <c r="N118" s="82"/>
      <c r="O118" s="80"/>
      <c r="P118" s="80">
        <v>2</v>
      </c>
      <c r="Q118" s="464"/>
      <c r="T118" s="647"/>
      <c r="U118" s="647"/>
      <c r="V118" s="647"/>
      <c r="W118" s="647"/>
    </row>
    <row r="119" spans="1:23" s="77" customFormat="1" ht="19.5" customHeight="1" thickBot="1">
      <c r="A119" s="894" t="s">
        <v>114</v>
      </c>
      <c r="B119" s="895"/>
      <c r="C119" s="895"/>
      <c r="D119" s="895"/>
      <c r="E119" s="895"/>
      <c r="F119" s="895"/>
      <c r="G119" s="895"/>
      <c r="H119" s="895"/>
      <c r="I119" s="895"/>
      <c r="J119" s="895"/>
      <c r="K119" s="895"/>
      <c r="L119" s="895"/>
      <c r="M119" s="895"/>
      <c r="N119" s="895"/>
      <c r="O119" s="895"/>
      <c r="P119" s="895"/>
      <c r="Q119" s="896"/>
      <c r="T119" s="645"/>
      <c r="U119" s="645"/>
      <c r="V119" s="645"/>
      <c r="W119" s="645"/>
    </row>
    <row r="120" spans="1:23" s="77" customFormat="1" ht="19.5" customHeight="1">
      <c r="A120" s="964" t="s">
        <v>149</v>
      </c>
      <c r="B120" s="965"/>
      <c r="C120" s="108"/>
      <c r="D120" s="73">
        <v>1</v>
      </c>
      <c r="E120" s="73"/>
      <c r="F120" s="110"/>
      <c r="G120" s="111">
        <v>7</v>
      </c>
      <c r="H120" s="122">
        <f>G120*30</f>
        <v>210</v>
      </c>
      <c r="I120" s="123">
        <f>J120+K120+L120</f>
        <v>60</v>
      </c>
      <c r="J120" s="72">
        <v>30</v>
      </c>
      <c r="K120" s="73">
        <v>30</v>
      </c>
      <c r="L120" s="73"/>
      <c r="M120" s="74">
        <f>H120-I120</f>
        <v>150</v>
      </c>
      <c r="N120" s="114">
        <v>4</v>
      </c>
      <c r="O120" s="92"/>
      <c r="P120" s="92"/>
      <c r="Q120" s="115"/>
      <c r="T120" s="679">
        <v>7</v>
      </c>
      <c r="U120" s="679">
        <v>6</v>
      </c>
      <c r="V120" s="679">
        <v>5</v>
      </c>
      <c r="W120" s="679">
        <v>5</v>
      </c>
    </row>
    <row r="121" spans="1:23" s="77" customFormat="1" ht="19.5" customHeight="1">
      <c r="A121" s="966" t="s">
        <v>146</v>
      </c>
      <c r="B121" s="967"/>
      <c r="C121" s="465"/>
      <c r="D121" s="57">
        <v>2</v>
      </c>
      <c r="E121" s="57"/>
      <c r="F121" s="60"/>
      <c r="G121" s="62">
        <v>6</v>
      </c>
      <c r="H121" s="88">
        <f>G121*30</f>
        <v>180</v>
      </c>
      <c r="I121" s="89">
        <f>J121+K121+L121</f>
        <v>72</v>
      </c>
      <c r="J121" s="58">
        <v>36</v>
      </c>
      <c r="K121" s="59">
        <v>36</v>
      </c>
      <c r="L121" s="59"/>
      <c r="M121" s="63">
        <f>H121-I121</f>
        <v>108</v>
      </c>
      <c r="N121" s="26"/>
      <c r="O121" s="80">
        <v>4</v>
      </c>
      <c r="P121" s="466"/>
      <c r="Q121" s="467"/>
      <c r="T121" s="645"/>
      <c r="U121" s="645"/>
      <c r="V121" s="645"/>
      <c r="W121" s="645"/>
    </row>
    <row r="122" spans="1:23" s="77" customFormat="1" ht="19.5" customHeight="1">
      <c r="A122" s="966" t="s">
        <v>147</v>
      </c>
      <c r="B122" s="967"/>
      <c r="C122" s="91"/>
      <c r="D122" s="59">
        <v>3</v>
      </c>
      <c r="E122" s="59"/>
      <c r="F122" s="87"/>
      <c r="G122" s="62">
        <v>5</v>
      </c>
      <c r="H122" s="88">
        <f>G122*30</f>
        <v>150</v>
      </c>
      <c r="I122" s="89">
        <f>J122+K122+L122</f>
        <v>60</v>
      </c>
      <c r="J122" s="58">
        <v>30</v>
      </c>
      <c r="K122" s="59">
        <v>30</v>
      </c>
      <c r="L122" s="59"/>
      <c r="M122" s="63">
        <f>H122-I122</f>
        <v>90</v>
      </c>
      <c r="N122" s="82"/>
      <c r="O122" s="80"/>
      <c r="P122" s="80">
        <v>4</v>
      </c>
      <c r="Q122" s="81"/>
      <c r="T122" s="645"/>
      <c r="U122" s="645"/>
      <c r="V122" s="645"/>
      <c r="W122" s="645"/>
    </row>
    <row r="123" spans="1:23" s="77" customFormat="1" ht="19.5" customHeight="1" thickBot="1">
      <c r="A123" s="968" t="s">
        <v>148</v>
      </c>
      <c r="B123" s="969"/>
      <c r="C123" s="465"/>
      <c r="D123" s="57">
        <v>4</v>
      </c>
      <c r="E123" s="57"/>
      <c r="F123" s="60"/>
      <c r="G123" s="62">
        <v>5</v>
      </c>
      <c r="H123" s="353">
        <f>G123*30</f>
        <v>150</v>
      </c>
      <c r="I123" s="354">
        <f>J123+K123+L123</f>
        <v>78</v>
      </c>
      <c r="J123" s="301">
        <v>52</v>
      </c>
      <c r="K123" s="302">
        <v>26</v>
      </c>
      <c r="L123" s="302"/>
      <c r="M123" s="83">
        <f>H123-I123</f>
        <v>72</v>
      </c>
      <c r="N123" s="468"/>
      <c r="O123" s="131"/>
      <c r="P123" s="469"/>
      <c r="Q123" s="470">
        <v>6</v>
      </c>
      <c r="T123" s="645"/>
      <c r="U123" s="645"/>
      <c r="V123" s="645"/>
      <c r="W123" s="645"/>
    </row>
    <row r="124" spans="1:23" s="457" customFormat="1" ht="19.5" customHeight="1" thickBot="1">
      <c r="A124" s="471"/>
      <c r="B124" s="472" t="s">
        <v>157</v>
      </c>
      <c r="C124" s="473"/>
      <c r="D124" s="474"/>
      <c r="E124" s="474"/>
      <c r="F124" s="475"/>
      <c r="G124" s="476">
        <f>G122+G123+G120+G121</f>
        <v>23</v>
      </c>
      <c r="H124" s="473">
        <f aca="true" t="shared" si="12" ref="H124:M124">H122+H123+H120+H121</f>
        <v>690</v>
      </c>
      <c r="I124" s="474">
        <f t="shared" si="12"/>
        <v>270</v>
      </c>
      <c r="J124" s="474">
        <f t="shared" si="12"/>
        <v>148</v>
      </c>
      <c r="K124" s="474">
        <f t="shared" si="12"/>
        <v>122</v>
      </c>
      <c r="L124" s="474">
        <f t="shared" si="12"/>
        <v>0</v>
      </c>
      <c r="M124" s="477">
        <f t="shared" si="12"/>
        <v>420</v>
      </c>
      <c r="N124" s="473">
        <v>4</v>
      </c>
      <c r="O124" s="474">
        <v>4</v>
      </c>
      <c r="P124" s="474">
        <v>4</v>
      </c>
      <c r="Q124" s="477">
        <v>6</v>
      </c>
      <c r="T124" s="651"/>
      <c r="U124" s="651"/>
      <c r="V124" s="651"/>
      <c r="W124" s="651"/>
    </row>
    <row r="125" spans="1:23" s="77" customFormat="1" ht="19.5" customHeight="1">
      <c r="A125" s="478" t="s">
        <v>158</v>
      </c>
      <c r="B125" s="479" t="s">
        <v>209</v>
      </c>
      <c r="C125" s="480"/>
      <c r="D125" s="481">
        <v>1</v>
      </c>
      <c r="E125" s="481"/>
      <c r="F125" s="482"/>
      <c r="G125" s="193">
        <v>7</v>
      </c>
      <c r="H125" s="483">
        <f aca="true" t="shared" si="13" ref="H125:H136">G125*30</f>
        <v>210</v>
      </c>
      <c r="I125" s="484">
        <f aca="true" t="shared" si="14" ref="I125:I136">J125+K125+L125</f>
        <v>60</v>
      </c>
      <c r="J125" s="485">
        <v>30</v>
      </c>
      <c r="K125" s="481">
        <v>30</v>
      </c>
      <c r="L125" s="481"/>
      <c r="M125" s="486">
        <f aca="true" t="shared" si="15" ref="M125:M136">H125-I125</f>
        <v>150</v>
      </c>
      <c r="N125" s="444">
        <v>4</v>
      </c>
      <c r="O125" s="445"/>
      <c r="P125" s="445"/>
      <c r="Q125" s="487"/>
      <c r="T125" s="645"/>
      <c r="U125" s="645"/>
      <c r="V125" s="645"/>
      <c r="W125" s="645"/>
    </row>
    <row r="126" spans="1:23" s="409" customFormat="1" ht="37.5">
      <c r="A126" s="202" t="s">
        <v>159</v>
      </c>
      <c r="B126" s="127" t="s">
        <v>210</v>
      </c>
      <c r="C126" s="488"/>
      <c r="D126" s="489">
        <v>1</v>
      </c>
      <c r="E126" s="489"/>
      <c r="F126" s="606"/>
      <c r="G126" s="62">
        <v>7</v>
      </c>
      <c r="H126" s="488">
        <f t="shared" si="13"/>
        <v>210</v>
      </c>
      <c r="I126" s="89">
        <f t="shared" si="14"/>
        <v>60</v>
      </c>
      <c r="J126" s="58">
        <v>30</v>
      </c>
      <c r="K126" s="59">
        <v>30</v>
      </c>
      <c r="L126" s="59"/>
      <c r="M126" s="63">
        <f t="shared" si="15"/>
        <v>150</v>
      </c>
      <c r="N126" s="607">
        <v>4</v>
      </c>
      <c r="O126" s="608"/>
      <c r="P126" s="608"/>
      <c r="Q126" s="609"/>
      <c r="T126" s="650"/>
      <c r="U126" s="650"/>
      <c r="V126" s="650"/>
      <c r="W126" s="650"/>
    </row>
    <row r="127" spans="1:23" s="77" customFormat="1" ht="19.5" customHeight="1">
      <c r="A127" s="202" t="s">
        <v>160</v>
      </c>
      <c r="B127" s="305" t="s">
        <v>211</v>
      </c>
      <c r="C127" s="91"/>
      <c r="D127" s="59">
        <v>1</v>
      </c>
      <c r="E127" s="59"/>
      <c r="F127" s="142"/>
      <c r="G127" s="62">
        <v>7</v>
      </c>
      <c r="H127" s="88">
        <f t="shared" si="13"/>
        <v>210</v>
      </c>
      <c r="I127" s="89">
        <f t="shared" si="14"/>
        <v>60</v>
      </c>
      <c r="J127" s="58">
        <v>30</v>
      </c>
      <c r="K127" s="59">
        <v>30</v>
      </c>
      <c r="L127" s="59"/>
      <c r="M127" s="63">
        <f t="shared" si="15"/>
        <v>150</v>
      </c>
      <c r="N127" s="82">
        <v>4</v>
      </c>
      <c r="O127" s="80"/>
      <c r="P127" s="80"/>
      <c r="Q127" s="81"/>
      <c r="T127" s="645"/>
      <c r="U127" s="645"/>
      <c r="V127" s="645"/>
      <c r="W127" s="645"/>
    </row>
    <row r="128" spans="1:23" s="77" customFormat="1" ht="19.5" customHeight="1">
      <c r="A128" s="202" t="s">
        <v>161</v>
      </c>
      <c r="B128" s="294" t="s">
        <v>212</v>
      </c>
      <c r="C128" s="91"/>
      <c r="D128" s="59">
        <v>2</v>
      </c>
      <c r="E128" s="59"/>
      <c r="F128" s="142"/>
      <c r="G128" s="62">
        <v>6</v>
      </c>
      <c r="H128" s="88">
        <f t="shared" si="13"/>
        <v>180</v>
      </c>
      <c r="I128" s="89">
        <f t="shared" si="14"/>
        <v>72</v>
      </c>
      <c r="J128" s="58">
        <v>36</v>
      </c>
      <c r="K128" s="59">
        <v>36</v>
      </c>
      <c r="L128" s="59"/>
      <c r="M128" s="63">
        <f t="shared" si="15"/>
        <v>108</v>
      </c>
      <c r="N128" s="82"/>
      <c r="O128" s="80">
        <v>4</v>
      </c>
      <c r="P128" s="80"/>
      <c r="Q128" s="81"/>
      <c r="T128" s="645"/>
      <c r="U128" s="645"/>
      <c r="V128" s="645"/>
      <c r="W128" s="645"/>
    </row>
    <row r="129" spans="1:23" s="77" customFormat="1" ht="19.5" customHeight="1">
      <c r="A129" s="202" t="s">
        <v>105</v>
      </c>
      <c r="B129" s="127" t="s">
        <v>213</v>
      </c>
      <c r="C129" s="91"/>
      <c r="D129" s="59">
        <v>2</v>
      </c>
      <c r="E129" s="59"/>
      <c r="F129" s="142"/>
      <c r="G129" s="62">
        <v>6</v>
      </c>
      <c r="H129" s="88">
        <f t="shared" si="13"/>
        <v>180</v>
      </c>
      <c r="I129" s="89">
        <f t="shared" si="14"/>
        <v>72</v>
      </c>
      <c r="J129" s="58">
        <v>36</v>
      </c>
      <c r="K129" s="59">
        <v>36</v>
      </c>
      <c r="L129" s="59"/>
      <c r="M129" s="63">
        <f t="shared" si="15"/>
        <v>108</v>
      </c>
      <c r="N129" s="82"/>
      <c r="O129" s="80">
        <v>4</v>
      </c>
      <c r="P129" s="80"/>
      <c r="Q129" s="81"/>
      <c r="T129" s="645"/>
      <c r="U129" s="645"/>
      <c r="V129" s="645"/>
      <c r="W129" s="645"/>
    </row>
    <row r="130" spans="1:23" s="409" customFormat="1" ht="37.5">
      <c r="A130" s="202" t="s">
        <v>106</v>
      </c>
      <c r="B130" s="305" t="s">
        <v>214</v>
      </c>
      <c r="C130" s="488"/>
      <c r="D130" s="57">
        <v>2</v>
      </c>
      <c r="E130" s="57"/>
      <c r="F130" s="159"/>
      <c r="G130" s="62">
        <v>6</v>
      </c>
      <c r="H130" s="88">
        <f t="shared" si="13"/>
        <v>180</v>
      </c>
      <c r="I130" s="89">
        <f t="shared" si="14"/>
        <v>72</v>
      </c>
      <c r="J130" s="58">
        <v>36</v>
      </c>
      <c r="K130" s="59">
        <v>36</v>
      </c>
      <c r="L130" s="59"/>
      <c r="M130" s="63">
        <f t="shared" si="15"/>
        <v>108</v>
      </c>
      <c r="N130" s="26"/>
      <c r="O130" s="80">
        <v>4</v>
      </c>
      <c r="P130" s="608"/>
      <c r="Q130" s="609"/>
      <c r="T130" s="650"/>
      <c r="U130" s="650"/>
      <c r="V130" s="650"/>
      <c r="W130" s="650"/>
    </row>
    <row r="131" spans="1:23" s="77" customFormat="1" ht="19.5" customHeight="1">
      <c r="A131" s="202" t="s">
        <v>162</v>
      </c>
      <c r="B131" s="294" t="s">
        <v>215</v>
      </c>
      <c r="C131" s="91"/>
      <c r="D131" s="57">
        <v>3</v>
      </c>
      <c r="E131" s="57"/>
      <c r="F131" s="159"/>
      <c r="G131" s="62">
        <v>5</v>
      </c>
      <c r="H131" s="88">
        <f t="shared" si="13"/>
        <v>150</v>
      </c>
      <c r="I131" s="89">
        <f t="shared" si="14"/>
        <v>60</v>
      </c>
      <c r="J131" s="58">
        <v>30</v>
      </c>
      <c r="K131" s="59">
        <v>30</v>
      </c>
      <c r="L131" s="59"/>
      <c r="M131" s="63">
        <f t="shared" si="15"/>
        <v>90</v>
      </c>
      <c r="N131" s="26"/>
      <c r="O131" s="80"/>
      <c r="P131" s="80">
        <v>4</v>
      </c>
      <c r="Q131" s="81"/>
      <c r="T131" s="645"/>
      <c r="U131" s="645"/>
      <c r="V131" s="645"/>
      <c r="W131" s="645"/>
    </row>
    <row r="132" spans="1:23" s="77" customFormat="1" ht="19.5" customHeight="1">
      <c r="A132" s="202" t="s">
        <v>136</v>
      </c>
      <c r="B132" s="294" t="s">
        <v>216</v>
      </c>
      <c r="C132" s="91"/>
      <c r="D132" s="59">
        <v>3</v>
      </c>
      <c r="E132" s="59"/>
      <c r="F132" s="142"/>
      <c r="G132" s="62">
        <v>5</v>
      </c>
      <c r="H132" s="88">
        <f t="shared" si="13"/>
        <v>150</v>
      </c>
      <c r="I132" s="89">
        <f t="shared" si="14"/>
        <v>60</v>
      </c>
      <c r="J132" s="58">
        <v>30</v>
      </c>
      <c r="K132" s="59">
        <v>30</v>
      </c>
      <c r="L132" s="59"/>
      <c r="M132" s="63">
        <f t="shared" si="15"/>
        <v>90</v>
      </c>
      <c r="N132" s="82"/>
      <c r="O132" s="80"/>
      <c r="P132" s="80">
        <v>4</v>
      </c>
      <c r="Q132" s="81"/>
      <c r="T132" s="645"/>
      <c r="U132" s="645"/>
      <c r="V132" s="645"/>
      <c r="W132" s="645"/>
    </row>
    <row r="133" spans="1:23" s="409" customFormat="1" ht="37.5">
      <c r="A133" s="202" t="s">
        <v>163</v>
      </c>
      <c r="B133" s="305" t="s">
        <v>217</v>
      </c>
      <c r="C133" s="488"/>
      <c r="D133" s="489">
        <v>3</v>
      </c>
      <c r="E133" s="489"/>
      <c r="F133" s="606"/>
      <c r="G133" s="62">
        <v>5</v>
      </c>
      <c r="H133" s="488">
        <f t="shared" si="13"/>
        <v>150</v>
      </c>
      <c r="I133" s="89">
        <f t="shared" si="14"/>
        <v>60</v>
      </c>
      <c r="J133" s="58">
        <v>30</v>
      </c>
      <c r="K133" s="59">
        <v>30</v>
      </c>
      <c r="L133" s="59"/>
      <c r="M133" s="63">
        <f t="shared" si="15"/>
        <v>90</v>
      </c>
      <c r="N133" s="607"/>
      <c r="O133" s="608"/>
      <c r="P133" s="608">
        <v>4</v>
      </c>
      <c r="Q133" s="609"/>
      <c r="T133" s="650"/>
      <c r="U133" s="650"/>
      <c r="V133" s="650"/>
      <c r="W133" s="650"/>
    </row>
    <row r="134" spans="1:23" s="77" customFormat="1" ht="19.5" customHeight="1">
      <c r="A134" s="202" t="s">
        <v>164</v>
      </c>
      <c r="B134" s="294" t="s">
        <v>218</v>
      </c>
      <c r="C134" s="108"/>
      <c r="D134" s="73">
        <v>4</v>
      </c>
      <c r="E134" s="73"/>
      <c r="F134" s="374"/>
      <c r="G134" s="111">
        <v>5</v>
      </c>
      <c r="H134" s="122">
        <f t="shared" si="13"/>
        <v>150</v>
      </c>
      <c r="I134" s="123">
        <f t="shared" si="14"/>
        <v>78</v>
      </c>
      <c r="J134" s="72">
        <v>52</v>
      </c>
      <c r="K134" s="73">
        <v>26</v>
      </c>
      <c r="L134" s="73"/>
      <c r="M134" s="74">
        <f t="shared" si="15"/>
        <v>72</v>
      </c>
      <c r="N134" s="114"/>
      <c r="O134" s="92"/>
      <c r="P134" s="92"/>
      <c r="Q134" s="115">
        <v>6</v>
      </c>
      <c r="T134" s="178">
        <v>1</v>
      </c>
      <c r="U134" s="178">
        <v>2</v>
      </c>
      <c r="V134" s="178">
        <v>3</v>
      </c>
      <c r="W134" s="178">
        <v>4</v>
      </c>
    </row>
    <row r="135" spans="1:23" s="409" customFormat="1" ht="18.75">
      <c r="A135" s="202" t="s">
        <v>165</v>
      </c>
      <c r="B135" s="294" t="s">
        <v>219</v>
      </c>
      <c r="C135" s="491"/>
      <c r="D135" s="70">
        <v>4</v>
      </c>
      <c r="E135" s="70"/>
      <c r="F135" s="148"/>
      <c r="G135" s="111">
        <v>5</v>
      </c>
      <c r="H135" s="122">
        <f t="shared" si="13"/>
        <v>150</v>
      </c>
      <c r="I135" s="123">
        <f t="shared" si="14"/>
        <v>78</v>
      </c>
      <c r="J135" s="72">
        <v>52</v>
      </c>
      <c r="K135" s="73">
        <v>26</v>
      </c>
      <c r="L135" s="73"/>
      <c r="M135" s="74">
        <f t="shared" si="15"/>
        <v>72</v>
      </c>
      <c r="N135" s="220"/>
      <c r="O135" s="92"/>
      <c r="P135" s="113"/>
      <c r="Q135" s="117">
        <v>6</v>
      </c>
      <c r="T135" s="680">
        <f>T120+T105+T98+T96+T91+T47</f>
        <v>29.5</v>
      </c>
      <c r="U135" s="680">
        <f>U120+U105+U98+U96+U91+U47</f>
        <v>30.5</v>
      </c>
      <c r="V135" s="680">
        <f>V120+V105+V98+V96+V91+V47</f>
        <v>22.5</v>
      </c>
      <c r="W135" s="680">
        <f>W120+W105+W98+W96+W91+W47</f>
        <v>37.5</v>
      </c>
    </row>
    <row r="136" spans="1:23" s="77" customFormat="1" ht="34.5" customHeight="1" thickBot="1">
      <c r="A136" s="492" t="s">
        <v>137</v>
      </c>
      <c r="B136" s="295" t="s">
        <v>220</v>
      </c>
      <c r="C136" s="493"/>
      <c r="D136" s="494">
        <v>4</v>
      </c>
      <c r="E136" s="494"/>
      <c r="F136" s="151"/>
      <c r="G136" s="62">
        <v>5</v>
      </c>
      <c r="H136" s="88">
        <f t="shared" si="13"/>
        <v>150</v>
      </c>
      <c r="I136" s="89">
        <f t="shared" si="14"/>
        <v>78</v>
      </c>
      <c r="J136" s="58">
        <v>52</v>
      </c>
      <c r="K136" s="59">
        <v>26</v>
      </c>
      <c r="L136" s="59"/>
      <c r="M136" s="63">
        <f t="shared" si="15"/>
        <v>72</v>
      </c>
      <c r="N136" s="82"/>
      <c r="O136" s="80"/>
      <c r="P136" s="80"/>
      <c r="Q136" s="81">
        <v>6</v>
      </c>
      <c r="T136" s="645"/>
      <c r="U136" s="645"/>
      <c r="V136" s="645"/>
      <c r="W136" s="645"/>
    </row>
    <row r="137" spans="1:23" s="77" customFormat="1" ht="19.5" customHeight="1" thickBot="1">
      <c r="A137" s="915" t="s">
        <v>188</v>
      </c>
      <c r="B137" s="916"/>
      <c r="C137" s="495"/>
      <c r="D137" s="496"/>
      <c r="E137" s="496"/>
      <c r="F137" s="497"/>
      <c r="G137" s="377"/>
      <c r="H137" s="498"/>
      <c r="I137" s="499"/>
      <c r="J137" s="500"/>
      <c r="K137" s="501"/>
      <c r="L137" s="501"/>
      <c r="M137" s="502"/>
      <c r="N137" s="503"/>
      <c r="O137" s="504"/>
      <c r="P137" s="505"/>
      <c r="Q137" s="506"/>
      <c r="T137" s="645"/>
      <c r="U137" s="645"/>
      <c r="V137" s="645"/>
      <c r="W137" s="645"/>
    </row>
    <row r="138" spans="1:23" s="77" customFormat="1" ht="19.5" customHeight="1" thickBot="1">
      <c r="A138" s="915" t="s">
        <v>104</v>
      </c>
      <c r="B138" s="916"/>
      <c r="C138" s="306"/>
      <c r="D138" s="307"/>
      <c r="E138" s="307"/>
      <c r="F138" s="308"/>
      <c r="G138" s="507">
        <f aca="true" t="shared" si="16" ref="G138:Q138">G107+G124</f>
        <v>30</v>
      </c>
      <c r="H138" s="507">
        <f t="shared" si="16"/>
        <v>900</v>
      </c>
      <c r="I138" s="507">
        <f t="shared" si="16"/>
        <v>369</v>
      </c>
      <c r="J138" s="507">
        <f t="shared" si="16"/>
        <v>214</v>
      </c>
      <c r="K138" s="507">
        <f t="shared" si="16"/>
        <v>122</v>
      </c>
      <c r="L138" s="507">
        <f t="shared" si="16"/>
        <v>33</v>
      </c>
      <c r="M138" s="507">
        <f t="shared" si="16"/>
        <v>531</v>
      </c>
      <c r="N138" s="508">
        <f t="shared" si="16"/>
        <v>4</v>
      </c>
      <c r="O138" s="508">
        <f t="shared" si="16"/>
        <v>7</v>
      </c>
      <c r="P138" s="508">
        <f t="shared" si="16"/>
        <v>7</v>
      </c>
      <c r="Q138" s="508">
        <f t="shared" si="16"/>
        <v>6</v>
      </c>
      <c r="T138" s="645"/>
      <c r="U138" s="645"/>
      <c r="V138" s="645"/>
      <c r="W138" s="645"/>
    </row>
    <row r="139" spans="1:23" s="409" customFormat="1" ht="19.5" customHeight="1" thickBot="1">
      <c r="A139" s="873" t="s">
        <v>38</v>
      </c>
      <c r="B139" s="874"/>
      <c r="C139" s="874"/>
      <c r="D139" s="874"/>
      <c r="E139" s="874"/>
      <c r="F139" s="874"/>
      <c r="G139" s="874"/>
      <c r="H139" s="874"/>
      <c r="I139" s="874"/>
      <c r="J139" s="874"/>
      <c r="K139" s="874"/>
      <c r="L139" s="874"/>
      <c r="M139" s="874"/>
      <c r="N139" s="874"/>
      <c r="O139" s="874"/>
      <c r="P139" s="874"/>
      <c r="Q139" s="892"/>
      <c r="T139" s="650"/>
      <c r="U139" s="650"/>
      <c r="V139" s="650"/>
      <c r="W139" s="650"/>
    </row>
    <row r="140" spans="1:23" s="409" customFormat="1" ht="19.5" customHeight="1" thickBot="1">
      <c r="A140" s="922" t="s">
        <v>129</v>
      </c>
      <c r="B140" s="923"/>
      <c r="C140" s="509"/>
      <c r="D140" s="434"/>
      <c r="E140" s="434"/>
      <c r="F140" s="435"/>
      <c r="G140" s="510">
        <f aca="true" t="shared" si="17" ref="G140:M140">G101+G138</f>
        <v>120</v>
      </c>
      <c r="H140" s="510">
        <f t="shared" si="17"/>
        <v>3600</v>
      </c>
      <c r="I140" s="510">
        <f t="shared" si="17"/>
        <v>1505</v>
      </c>
      <c r="J140" s="510">
        <f t="shared" si="17"/>
        <v>843</v>
      </c>
      <c r="K140" s="510">
        <f t="shared" si="17"/>
        <v>472</v>
      </c>
      <c r="L140" s="510">
        <f t="shared" si="17"/>
        <v>175</v>
      </c>
      <c r="M140" s="510">
        <f t="shared" si="17"/>
        <v>1735</v>
      </c>
      <c r="N140" s="510"/>
      <c r="O140" s="510"/>
      <c r="P140" s="510"/>
      <c r="Q140" s="510"/>
      <c r="T140" s="650"/>
      <c r="U140" s="650"/>
      <c r="V140" s="650"/>
      <c r="W140" s="650"/>
    </row>
    <row r="141" spans="1:23" s="107" customFormat="1" ht="19.5" customHeight="1" thickBot="1">
      <c r="A141" s="897" t="s">
        <v>33</v>
      </c>
      <c r="B141" s="898"/>
      <c r="C141" s="511"/>
      <c r="D141" s="512"/>
      <c r="E141" s="512"/>
      <c r="F141" s="513"/>
      <c r="G141" s="510">
        <f>G140+G137+G102</f>
        <v>240</v>
      </c>
      <c r="H141" s="510"/>
      <c r="I141" s="510"/>
      <c r="J141" s="510"/>
      <c r="K141" s="510"/>
      <c r="L141" s="510"/>
      <c r="M141" s="510"/>
      <c r="N141" s="510">
        <f>N138+N101</f>
        <v>27</v>
      </c>
      <c r="O141" s="510">
        <f>O138+O101</f>
        <v>23.5</v>
      </c>
      <c r="P141" s="510">
        <f>P138+P101</f>
        <v>25</v>
      </c>
      <c r="Q141" s="510">
        <f>Q138+Q101</f>
        <v>22</v>
      </c>
      <c r="T141" s="648"/>
      <c r="U141" s="648"/>
      <c r="V141" s="648"/>
      <c r="W141" s="648"/>
    </row>
    <row r="142" spans="1:23" s="409" customFormat="1" ht="19.5" customHeight="1" thickBot="1">
      <c r="A142" s="978" t="s">
        <v>116</v>
      </c>
      <c r="B142" s="979"/>
      <c r="C142" s="979"/>
      <c r="D142" s="979"/>
      <c r="E142" s="979"/>
      <c r="F142" s="979"/>
      <c r="G142" s="979"/>
      <c r="H142" s="979"/>
      <c r="I142" s="979"/>
      <c r="J142" s="979"/>
      <c r="K142" s="979"/>
      <c r="L142" s="979"/>
      <c r="M142" s="980"/>
      <c r="N142" s="514">
        <v>1</v>
      </c>
      <c r="O142" s="515">
        <v>2</v>
      </c>
      <c r="P142" s="515">
        <v>3</v>
      </c>
      <c r="Q142" s="516">
        <v>4</v>
      </c>
      <c r="T142" s="650"/>
      <c r="U142" s="650"/>
      <c r="V142" s="650"/>
      <c r="W142" s="650"/>
    </row>
    <row r="143" spans="1:23" s="409" customFormat="1" ht="19.5" customHeight="1" thickBot="1">
      <c r="A143" s="917" t="s">
        <v>34</v>
      </c>
      <c r="B143" s="918"/>
      <c r="C143" s="918"/>
      <c r="D143" s="918"/>
      <c r="E143" s="918"/>
      <c r="F143" s="918"/>
      <c r="G143" s="918"/>
      <c r="H143" s="918"/>
      <c r="I143" s="918"/>
      <c r="J143" s="918"/>
      <c r="K143" s="918"/>
      <c r="L143" s="918"/>
      <c r="M143" s="919"/>
      <c r="N143" s="517">
        <f>N141</f>
        <v>27</v>
      </c>
      <c r="O143" s="517">
        <f>O141</f>
        <v>23.5</v>
      </c>
      <c r="P143" s="517">
        <f>P141</f>
        <v>25</v>
      </c>
      <c r="Q143" s="517">
        <f>Q141</f>
        <v>22</v>
      </c>
      <c r="T143" s="650"/>
      <c r="U143" s="650"/>
      <c r="V143" s="650"/>
      <c r="W143" s="650"/>
    </row>
    <row r="144" spans="1:23" s="409" customFormat="1" ht="19.5" customHeight="1">
      <c r="A144" s="982" t="s">
        <v>35</v>
      </c>
      <c r="B144" s="983"/>
      <c r="C144" s="983"/>
      <c r="D144" s="983"/>
      <c r="E144" s="983"/>
      <c r="F144" s="983"/>
      <c r="G144" s="983"/>
      <c r="H144" s="983"/>
      <c r="I144" s="983"/>
      <c r="J144" s="983"/>
      <c r="K144" s="983"/>
      <c r="L144" s="983"/>
      <c r="M144" s="983"/>
      <c r="N144" s="518">
        <v>4</v>
      </c>
      <c r="O144" s="519">
        <v>4</v>
      </c>
      <c r="P144" s="519">
        <v>3</v>
      </c>
      <c r="Q144" s="520">
        <v>4</v>
      </c>
      <c r="T144" s="650"/>
      <c r="U144" s="650"/>
      <c r="V144" s="650"/>
      <c r="W144" s="650"/>
    </row>
    <row r="145" spans="1:23" s="409" customFormat="1" ht="19.5" customHeight="1">
      <c r="A145" s="920" t="s">
        <v>36</v>
      </c>
      <c r="B145" s="921"/>
      <c r="C145" s="921"/>
      <c r="D145" s="921"/>
      <c r="E145" s="921"/>
      <c r="F145" s="921"/>
      <c r="G145" s="921"/>
      <c r="H145" s="921"/>
      <c r="I145" s="921"/>
      <c r="J145" s="921"/>
      <c r="K145" s="921"/>
      <c r="L145" s="921"/>
      <c r="M145" s="921"/>
      <c r="N145" s="521">
        <v>4</v>
      </c>
      <c r="O145" s="96">
        <v>4</v>
      </c>
      <c r="P145" s="96">
        <v>3</v>
      </c>
      <c r="Q145" s="522">
        <v>4</v>
      </c>
      <c r="T145" s="650"/>
      <c r="U145" s="650"/>
      <c r="V145" s="650"/>
      <c r="W145" s="650"/>
    </row>
    <row r="146" spans="1:23" s="409" customFormat="1" ht="19.5" customHeight="1" thickBot="1">
      <c r="A146" s="985" t="s">
        <v>37</v>
      </c>
      <c r="B146" s="986"/>
      <c r="C146" s="986"/>
      <c r="D146" s="986"/>
      <c r="E146" s="986"/>
      <c r="F146" s="986"/>
      <c r="G146" s="986"/>
      <c r="H146" s="986"/>
      <c r="I146" s="986"/>
      <c r="J146" s="986"/>
      <c r="K146" s="986"/>
      <c r="L146" s="986"/>
      <c r="M146" s="987"/>
      <c r="N146" s="523"/>
      <c r="O146" s="120">
        <v>1</v>
      </c>
      <c r="P146" s="120">
        <v>1</v>
      </c>
      <c r="Q146" s="449">
        <v>1</v>
      </c>
      <c r="T146" s="650"/>
      <c r="U146" s="650"/>
      <c r="V146" s="650"/>
      <c r="W146" s="650"/>
    </row>
    <row r="147" spans="1:23" s="409" customFormat="1" ht="18.75">
      <c r="A147" s="524"/>
      <c r="B147" s="525"/>
      <c r="C147" s="526"/>
      <c r="D147" s="527"/>
      <c r="E147" s="527"/>
      <c r="F147" s="526"/>
      <c r="G147" s="528"/>
      <c r="H147" s="526"/>
      <c r="I147" s="525"/>
      <c r="J147" s="525"/>
      <c r="K147" s="525"/>
      <c r="L147" s="525"/>
      <c r="M147" s="525"/>
      <c r="N147" s="924">
        <f>G13+G16+G22+G25+G28+G32+G36+G39+G56+G57+G60+G63+G66+G71+G105+G120+G121</f>
        <v>60</v>
      </c>
      <c r="O147" s="925"/>
      <c r="P147" s="877">
        <f>G35+G42+G45+G67+G74+G76+G78+G81+G82+G85+G87+G89+G96+G98+G106+G122+G123</f>
        <v>60</v>
      </c>
      <c r="Q147" s="878"/>
      <c r="T147" s="650"/>
      <c r="U147" s="650"/>
      <c r="V147" s="650"/>
      <c r="W147" s="650"/>
    </row>
    <row r="148" spans="1:23" s="409" customFormat="1" ht="19.5" customHeight="1" thickBot="1">
      <c r="A148" s="981" t="s">
        <v>134</v>
      </c>
      <c r="B148" s="981"/>
      <c r="C148" s="981"/>
      <c r="D148" s="981"/>
      <c r="E148" s="981"/>
      <c r="F148" s="981"/>
      <c r="G148" s="981"/>
      <c r="H148" s="981"/>
      <c r="I148" s="981"/>
      <c r="J148" s="981"/>
      <c r="K148" s="981"/>
      <c r="L148" s="981"/>
      <c r="M148" s="981"/>
      <c r="N148" s="908">
        <f>N147+P147</f>
        <v>120</v>
      </c>
      <c r="O148" s="909"/>
      <c r="P148" s="909"/>
      <c r="Q148" s="910"/>
      <c r="T148" s="650"/>
      <c r="U148" s="650"/>
      <c r="V148" s="650"/>
      <c r="W148" s="650"/>
    </row>
    <row r="149" spans="1:23" s="409" customFormat="1" ht="19.5" customHeight="1" thickBot="1">
      <c r="A149" s="611"/>
      <c r="B149" s="611"/>
      <c r="C149" s="611"/>
      <c r="D149" s="611"/>
      <c r="E149" s="611"/>
      <c r="F149" s="611"/>
      <c r="G149" s="611"/>
      <c r="H149" s="611"/>
      <c r="I149" s="611"/>
      <c r="J149" s="611"/>
      <c r="K149" s="611"/>
      <c r="L149" s="611"/>
      <c r="M149" s="611"/>
      <c r="N149" s="530"/>
      <c r="O149" s="531"/>
      <c r="P149" s="532"/>
      <c r="Q149" s="533"/>
      <c r="T149" s="650"/>
      <c r="U149" s="650"/>
      <c r="V149" s="650"/>
      <c r="W149" s="650"/>
    </row>
    <row r="150" spans="1:23" s="409" customFormat="1" ht="19.5" customHeight="1" thickBot="1">
      <c r="A150" s="873"/>
      <c r="B150" s="874"/>
      <c r="C150" s="874"/>
      <c r="D150" s="874"/>
      <c r="E150" s="874"/>
      <c r="F150" s="874"/>
      <c r="G150" s="875"/>
      <c r="H150" s="875"/>
      <c r="I150" s="875"/>
      <c r="J150" s="875"/>
      <c r="K150" s="874"/>
      <c r="L150" s="874"/>
      <c r="M150" s="874"/>
      <c r="N150" s="875"/>
      <c r="O150" s="875"/>
      <c r="P150" s="875"/>
      <c r="Q150" s="876"/>
      <c r="T150" s="650"/>
      <c r="U150" s="650"/>
      <c r="V150" s="650"/>
      <c r="W150" s="650"/>
    </row>
    <row r="151" spans="1:23" s="229" customFormat="1" ht="19.5" customHeight="1">
      <c r="A151" s="155" t="s">
        <v>32</v>
      </c>
      <c r="B151" s="556" t="s">
        <v>40</v>
      </c>
      <c r="C151" s="563"/>
      <c r="D151" s="564"/>
      <c r="E151" s="564"/>
      <c r="F151" s="567"/>
      <c r="G151" s="573">
        <f>G152+G153</f>
        <v>13.5</v>
      </c>
      <c r="H151" s="574">
        <f aca="true" t="shared" si="18" ref="H151:M151">H152+H153</f>
        <v>405</v>
      </c>
      <c r="I151" s="574">
        <f t="shared" si="18"/>
        <v>264</v>
      </c>
      <c r="J151" s="575">
        <f t="shared" si="18"/>
        <v>4</v>
      </c>
      <c r="K151" s="561"/>
      <c r="L151" s="158">
        <f t="shared" si="18"/>
        <v>260</v>
      </c>
      <c r="M151" s="170">
        <f t="shared" si="18"/>
        <v>141</v>
      </c>
      <c r="N151" s="173"/>
      <c r="O151" s="174"/>
      <c r="P151" s="175"/>
      <c r="Q151" s="176"/>
      <c r="T151" s="90"/>
      <c r="U151" s="90"/>
      <c r="V151" s="90"/>
      <c r="W151" s="90"/>
    </row>
    <row r="152" spans="1:23" s="229" customFormat="1" ht="28.5">
      <c r="A152" s="160" t="s">
        <v>229</v>
      </c>
      <c r="B152" s="557" t="s">
        <v>40</v>
      </c>
      <c r="C152" s="156"/>
      <c r="D152" s="166" t="s">
        <v>230</v>
      </c>
      <c r="E152" s="167"/>
      <c r="F152" s="568"/>
      <c r="G152" s="576">
        <v>6.5</v>
      </c>
      <c r="H152" s="57">
        <f>G152*30</f>
        <v>195</v>
      </c>
      <c r="I152" s="169">
        <f>J152+K152+L152</f>
        <v>132</v>
      </c>
      <c r="J152" s="159">
        <v>4</v>
      </c>
      <c r="K152" s="69"/>
      <c r="L152" s="70">
        <v>128</v>
      </c>
      <c r="M152" s="171">
        <f>H152-I152</f>
        <v>63</v>
      </c>
      <c r="N152" s="164">
        <v>4</v>
      </c>
      <c r="O152" s="162">
        <v>4</v>
      </c>
      <c r="P152" s="169"/>
      <c r="Q152" s="163"/>
      <c r="T152" s="90"/>
      <c r="U152" s="90"/>
      <c r="V152" s="90"/>
      <c r="W152" s="90"/>
    </row>
    <row r="153" spans="1:23" s="229" customFormat="1" ht="29.25" thickBot="1">
      <c r="A153" s="160" t="s">
        <v>231</v>
      </c>
      <c r="B153" s="557" t="s">
        <v>40</v>
      </c>
      <c r="C153" s="156"/>
      <c r="D153" s="168" t="s">
        <v>232</v>
      </c>
      <c r="E153" s="167"/>
      <c r="F153" s="568"/>
      <c r="G153" s="578">
        <v>7</v>
      </c>
      <c r="H153" s="119">
        <f>G153*30</f>
        <v>210</v>
      </c>
      <c r="I153" s="543">
        <f>J153+K153+L153</f>
        <v>132</v>
      </c>
      <c r="J153" s="332"/>
      <c r="K153" s="64"/>
      <c r="L153" s="57">
        <v>132</v>
      </c>
      <c r="M153" s="172">
        <f>H153-I153</f>
        <v>78</v>
      </c>
      <c r="N153" s="164"/>
      <c r="O153" s="162"/>
      <c r="P153" s="169">
        <v>4</v>
      </c>
      <c r="Q153" s="163">
        <v>4</v>
      </c>
      <c r="T153" s="90"/>
      <c r="U153" s="90"/>
      <c r="V153" s="90"/>
      <c r="W153" s="90"/>
    </row>
    <row r="154" spans="1:23" s="229" customFormat="1" ht="39.75" customHeight="1">
      <c r="A154" s="544" t="s">
        <v>233</v>
      </c>
      <c r="B154" s="558" t="s">
        <v>234</v>
      </c>
      <c r="C154" s="563"/>
      <c r="D154" s="390"/>
      <c r="E154" s="390"/>
      <c r="F154" s="569"/>
      <c r="G154" s="579">
        <f>SUM(G155:G158)</f>
        <v>18</v>
      </c>
      <c r="H154" s="545">
        <f aca="true" t="shared" si="19" ref="H154:M154">SUM(H155:H158)</f>
        <v>540</v>
      </c>
      <c r="I154" s="545">
        <f t="shared" si="19"/>
        <v>198</v>
      </c>
      <c r="J154" s="580"/>
      <c r="K154" s="562"/>
      <c r="L154" s="545">
        <f t="shared" si="19"/>
        <v>198</v>
      </c>
      <c r="M154" s="546">
        <f t="shared" si="19"/>
        <v>342</v>
      </c>
      <c r="N154" s="547"/>
      <c r="O154" s="548"/>
      <c r="P154" s="548"/>
      <c r="Q154" s="549"/>
      <c r="T154" s="90"/>
      <c r="U154" s="90"/>
      <c r="V154" s="90"/>
      <c r="W154" s="90"/>
    </row>
    <row r="155" spans="1:23" s="229" customFormat="1" ht="18.75">
      <c r="A155" s="393" t="s">
        <v>238</v>
      </c>
      <c r="B155" s="559" t="s">
        <v>235</v>
      </c>
      <c r="C155" s="565">
        <v>2</v>
      </c>
      <c r="D155" s="534" t="s">
        <v>32</v>
      </c>
      <c r="E155" s="157"/>
      <c r="F155" s="570"/>
      <c r="G155" s="576">
        <v>9</v>
      </c>
      <c r="H155" s="57">
        <f>G155*30</f>
        <v>270</v>
      </c>
      <c r="I155" s="161">
        <f>J155+K155+L155</f>
        <v>99</v>
      </c>
      <c r="J155" s="159"/>
      <c r="K155" s="64"/>
      <c r="L155" s="57">
        <v>99</v>
      </c>
      <c r="M155" s="172">
        <f>H155-I155</f>
        <v>171</v>
      </c>
      <c r="N155" s="164">
        <v>3</v>
      </c>
      <c r="O155" s="169">
        <v>3</v>
      </c>
      <c r="P155" s="169"/>
      <c r="Q155" s="163"/>
      <c r="T155" s="90"/>
      <c r="U155" s="90"/>
      <c r="V155" s="90"/>
      <c r="W155" s="90"/>
    </row>
    <row r="156" spans="1:23" s="409" customFormat="1" ht="19.5" thickBot="1">
      <c r="A156" s="550" t="s">
        <v>239</v>
      </c>
      <c r="B156" s="560" t="s">
        <v>235</v>
      </c>
      <c r="C156" s="566">
        <v>4</v>
      </c>
      <c r="D156" s="551" t="s">
        <v>45</v>
      </c>
      <c r="E156" s="552"/>
      <c r="F156" s="571"/>
      <c r="G156" s="406">
        <v>9</v>
      </c>
      <c r="H156" s="553">
        <f>G156*30</f>
        <v>270</v>
      </c>
      <c r="I156" s="554">
        <f>J156+K156+L156</f>
        <v>99</v>
      </c>
      <c r="J156" s="577"/>
      <c r="K156" s="572"/>
      <c r="L156" s="553">
        <v>99</v>
      </c>
      <c r="M156" s="555">
        <f>H156-I156</f>
        <v>171</v>
      </c>
      <c r="N156" s="535"/>
      <c r="O156" s="536"/>
      <c r="P156" s="536">
        <v>3</v>
      </c>
      <c r="Q156" s="537">
        <v>3</v>
      </c>
      <c r="T156" s="650"/>
      <c r="U156" s="650"/>
      <c r="V156" s="650"/>
      <c r="W156" s="650"/>
    </row>
    <row r="157" spans="1:23" s="409" customFormat="1" ht="19.5" customHeight="1">
      <c r="A157" s="611"/>
      <c r="B157" s="611"/>
      <c r="C157" s="611"/>
      <c r="D157" s="611"/>
      <c r="E157" s="611"/>
      <c r="F157" s="611"/>
      <c r="G157" s="611"/>
      <c r="H157" s="611"/>
      <c r="I157" s="611"/>
      <c r="J157" s="611"/>
      <c r="K157" s="611"/>
      <c r="L157" s="611"/>
      <c r="M157" s="611"/>
      <c r="N157" s="538"/>
      <c r="O157" s="347"/>
      <c r="P157" s="347"/>
      <c r="Q157" s="347"/>
      <c r="T157" s="650"/>
      <c r="U157" s="650"/>
      <c r="V157" s="650"/>
      <c r="W157" s="650"/>
    </row>
    <row r="158" spans="1:23" s="409" customFormat="1" ht="36.75" customHeight="1">
      <c r="A158" s="611"/>
      <c r="B158" s="539" t="s">
        <v>236</v>
      </c>
      <c r="C158" s="611"/>
      <c r="D158" s="540"/>
      <c r="E158" s="540"/>
      <c r="F158" s="540"/>
      <c r="G158" s="540"/>
      <c r="I158" s="541" t="s">
        <v>255</v>
      </c>
      <c r="J158" s="611"/>
      <c r="K158" s="611"/>
      <c r="L158" s="611"/>
      <c r="M158" s="611"/>
      <c r="N158" s="538"/>
      <c r="O158" s="347"/>
      <c r="P158" s="347"/>
      <c r="Q158" s="347"/>
      <c r="T158" s="650"/>
      <c r="U158" s="650"/>
      <c r="V158" s="650"/>
      <c r="W158" s="650"/>
    </row>
    <row r="159" spans="1:23" s="409" customFormat="1" ht="36.75" customHeight="1">
      <c r="A159" s="524"/>
      <c r="B159" s="542" t="s">
        <v>237</v>
      </c>
      <c r="C159" s="542"/>
      <c r="D159" s="984"/>
      <c r="E159" s="984"/>
      <c r="F159" s="984"/>
      <c r="G159" s="984"/>
      <c r="H159" s="542"/>
      <c r="I159" s="977" t="s">
        <v>178</v>
      </c>
      <c r="J159" s="977"/>
      <c r="K159" s="977"/>
      <c r="L159" s="525"/>
      <c r="M159" s="525"/>
      <c r="N159" s="525"/>
      <c r="O159" s="525"/>
      <c r="P159" s="525"/>
      <c r="Q159" s="525"/>
      <c r="T159" s="650"/>
      <c r="U159" s="650"/>
      <c r="V159" s="650"/>
      <c r="W159" s="650"/>
    </row>
    <row r="160" spans="1:23" s="409" customFormat="1" ht="42.75" customHeight="1">
      <c r="A160" s="524"/>
      <c r="B160" s="542" t="s">
        <v>207</v>
      </c>
      <c r="C160" s="542"/>
      <c r="D160" s="976"/>
      <c r="E160" s="976"/>
      <c r="F160" s="976"/>
      <c r="G160" s="976"/>
      <c r="H160" s="542"/>
      <c r="I160" s="977" t="s">
        <v>177</v>
      </c>
      <c r="J160" s="977"/>
      <c r="K160" s="977"/>
      <c r="L160" s="525"/>
      <c r="M160" s="525"/>
      <c r="N160" s="525"/>
      <c r="O160" s="525"/>
      <c r="P160" s="525"/>
      <c r="Q160" s="525"/>
      <c r="T160" s="650"/>
      <c r="U160" s="650"/>
      <c r="V160" s="650"/>
      <c r="W160" s="650"/>
    </row>
    <row r="161" spans="2:11" ht="2.25" customHeight="1">
      <c r="B161" s="22"/>
      <c r="C161" s="22"/>
      <c r="D161" s="22"/>
      <c r="E161" s="22"/>
      <c r="F161" s="22"/>
      <c r="G161" s="23"/>
      <c r="H161" s="23"/>
      <c r="I161" s="23"/>
      <c r="J161" s="23"/>
      <c r="K161" s="23"/>
    </row>
    <row r="162" spans="6:9" ht="18.75">
      <c r="F162" s="24"/>
      <c r="I162" s="19"/>
    </row>
    <row r="163" ht="18.75">
      <c r="F163" s="24"/>
    </row>
    <row r="164" ht="18.75">
      <c r="F164" s="24"/>
    </row>
    <row r="165" ht="18.75">
      <c r="E165" s="24"/>
    </row>
    <row r="166" ht="18.75">
      <c r="F166" s="24"/>
    </row>
    <row r="167" ht="18.75">
      <c r="F167" s="24"/>
    </row>
    <row r="168" ht="18.75">
      <c r="F168" s="24"/>
    </row>
    <row r="169" ht="18.75">
      <c r="E169" s="24"/>
    </row>
    <row r="171" ht="18.75">
      <c r="E171" s="24"/>
    </row>
    <row r="172" spans="1:23" s="6" customFormat="1" ht="18" customHeight="1">
      <c r="A172" s="14"/>
      <c r="B172" s="13"/>
      <c r="C172" s="14"/>
      <c r="D172" s="14"/>
      <c r="E172" s="14"/>
      <c r="F172" s="14"/>
      <c r="G172" s="25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T172" s="653"/>
      <c r="U172" s="653"/>
      <c r="V172" s="653"/>
      <c r="W172" s="653"/>
    </row>
    <row r="173" spans="1:23" s="7" customFormat="1" ht="18.75">
      <c r="A173" s="20"/>
      <c r="B173" s="14"/>
      <c r="C173" s="20"/>
      <c r="D173" s="20"/>
      <c r="E173" s="20"/>
      <c r="F173" s="20"/>
      <c r="G173" s="21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T173" s="654"/>
      <c r="U173" s="654"/>
      <c r="V173" s="654"/>
      <c r="W173" s="654"/>
    </row>
    <row r="174" spans="1:23" s="7" customFormat="1" ht="18.75">
      <c r="A174" s="20"/>
      <c r="B174" s="20"/>
      <c r="C174" s="20"/>
      <c r="D174" s="20"/>
      <c r="E174" s="20"/>
      <c r="F174" s="20"/>
      <c r="G174" s="21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T174" s="654"/>
      <c r="U174" s="654"/>
      <c r="V174" s="654"/>
      <c r="W174" s="654"/>
    </row>
    <row r="175" spans="1:23" s="7" customFormat="1" ht="18.75">
      <c r="A175" s="20"/>
      <c r="B175" s="20"/>
      <c r="C175" s="20"/>
      <c r="D175" s="20"/>
      <c r="E175" s="20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T175" s="654"/>
      <c r="U175" s="654"/>
      <c r="V175" s="654"/>
      <c r="W175" s="654"/>
    </row>
    <row r="176" spans="1:23" s="7" customFormat="1" ht="18.75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T176" s="654"/>
      <c r="U176" s="654"/>
      <c r="V176" s="654"/>
      <c r="W176" s="654"/>
    </row>
    <row r="177" spans="1:23" s="7" customFormat="1" ht="18.75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T177" s="654"/>
      <c r="U177" s="654"/>
      <c r="V177" s="654"/>
      <c r="W177" s="654"/>
    </row>
    <row r="178" spans="1:23" s="7" customFormat="1" ht="18.75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T178" s="654"/>
      <c r="U178" s="654"/>
      <c r="V178" s="654"/>
      <c r="W178" s="654"/>
    </row>
    <row r="179" ht="18.75">
      <c r="B179" s="20"/>
    </row>
  </sheetData>
  <sheetProtection selectLockedCells="1" selectUnlockedCells="1"/>
  <mergeCells count="66">
    <mergeCell ref="A1:Q1"/>
    <mergeCell ref="A2:A7"/>
    <mergeCell ref="B2:B7"/>
    <mergeCell ref="C2:F3"/>
    <mergeCell ref="G2:G7"/>
    <mergeCell ref="H2:M2"/>
    <mergeCell ref="N2:Q3"/>
    <mergeCell ref="H3:H7"/>
    <mergeCell ref="I3:L3"/>
    <mergeCell ref="M3:M7"/>
    <mergeCell ref="C4:C7"/>
    <mergeCell ref="D4:D7"/>
    <mergeCell ref="E4:F4"/>
    <mergeCell ref="I4:I7"/>
    <mergeCell ref="J4:L4"/>
    <mergeCell ref="N4:O4"/>
    <mergeCell ref="P4:Q4"/>
    <mergeCell ref="E5:E7"/>
    <mergeCell ref="F5:F7"/>
    <mergeCell ref="J5:J7"/>
    <mergeCell ref="K5:K7"/>
    <mergeCell ref="L5:L7"/>
    <mergeCell ref="N6:Q6"/>
    <mergeCell ref="A9:Q9"/>
    <mergeCell ref="A10:Q10"/>
    <mergeCell ref="A46:B46"/>
    <mergeCell ref="A47:B47"/>
    <mergeCell ref="A48:Q48"/>
    <mergeCell ref="A90:B90"/>
    <mergeCell ref="A91:B91"/>
    <mergeCell ref="A92:Q92"/>
    <mergeCell ref="I96:M96"/>
    <mergeCell ref="A97:Q97"/>
    <mergeCell ref="I98:M98"/>
    <mergeCell ref="A99:B99"/>
    <mergeCell ref="A100:B100"/>
    <mergeCell ref="A101:B101"/>
    <mergeCell ref="A102:B102"/>
    <mergeCell ref="A103:Q103"/>
    <mergeCell ref="A104:Q104"/>
    <mergeCell ref="A105:B105"/>
    <mergeCell ref="A106:B106"/>
    <mergeCell ref="A119:Q119"/>
    <mergeCell ref="A120:B120"/>
    <mergeCell ref="A121:B121"/>
    <mergeCell ref="A122:B122"/>
    <mergeCell ref="A123:B123"/>
    <mergeCell ref="A137:B137"/>
    <mergeCell ref="A138:B138"/>
    <mergeCell ref="A139:Q139"/>
    <mergeCell ref="A140:B140"/>
    <mergeCell ref="A141:B141"/>
    <mergeCell ref="A142:M142"/>
    <mergeCell ref="A143:M143"/>
    <mergeCell ref="A144:M144"/>
    <mergeCell ref="A145:M145"/>
    <mergeCell ref="A146:M146"/>
    <mergeCell ref="N147:O147"/>
    <mergeCell ref="P147:Q147"/>
    <mergeCell ref="A148:M148"/>
    <mergeCell ref="N148:Q148"/>
    <mergeCell ref="A150:Q150"/>
    <mergeCell ref="D159:G159"/>
    <mergeCell ref="I159:K159"/>
    <mergeCell ref="D160:G160"/>
    <mergeCell ref="I160:K160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2020-10-08T08:43:27Z</cp:lastPrinted>
  <dcterms:created xsi:type="dcterms:W3CDTF">2012-01-24T20:24:08Z</dcterms:created>
  <dcterms:modified xsi:type="dcterms:W3CDTF">2024-02-14T10:34:48Z</dcterms:modified>
  <cp:category/>
  <cp:version/>
  <cp:contentType/>
  <cp:contentStatus/>
</cp:coreProperties>
</file>